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60" yWindow="-195" windowWidth="15660" windowHeight="12960"/>
  </bookViews>
  <sheets>
    <sheet name="РАСХОДЫ" sheetId="2" r:id="rId1"/>
  </sheets>
  <definedNames>
    <definedName name="_xlnm._FilterDatabase" localSheetId="0" hidden="1">РАСХОДЫ!$A$6:$AD$6</definedName>
    <definedName name="Z_003E8F59_5F13_4935_90FD_6DB9195394DB_.wvu.PrintTitles" localSheetId="0" hidden="1">РАСХОДЫ!#REF!</definedName>
    <definedName name="Z_551D3239_9A12_40C1_B446_8EE00A95DB83_.wvu.PrintTitles" localSheetId="0" hidden="1">РАСХОДЫ!#REF!</definedName>
    <definedName name="Z_D6796523_539D_49C6_87C2_FCE694A34813_.wvu.PrintTitles" localSheetId="0" hidden="1">РАСХОДЫ!#REF!</definedName>
    <definedName name="_xlnm.Print_Area" localSheetId="0">РАСХОДЫ!$A$1:$Z$67</definedName>
  </definedNames>
  <calcPr calcId="144525" iterate="1"/>
</workbook>
</file>

<file path=xl/calcChain.xml><?xml version="1.0" encoding="utf-8"?>
<calcChain xmlns="http://schemas.openxmlformats.org/spreadsheetml/2006/main">
  <c r="W69" i="2" l="1"/>
  <c r="X69" i="2"/>
  <c r="N68" i="2"/>
  <c r="O68" i="2"/>
  <c r="P68" i="2" l="1"/>
  <c r="O67" i="2"/>
  <c r="P67" i="2"/>
  <c r="O52" i="2"/>
  <c r="O53" i="2"/>
  <c r="O54" i="2"/>
  <c r="O55" i="2"/>
  <c r="P52" i="2"/>
  <c r="P46" i="2"/>
  <c r="O46" i="2" s="1"/>
  <c r="O47" i="2"/>
  <c r="O48" i="2"/>
  <c r="O49" i="2"/>
  <c r="O50" i="2"/>
  <c r="O51" i="2"/>
  <c r="O34" i="2"/>
  <c r="O35" i="2"/>
  <c r="O36" i="2"/>
  <c r="P34" i="2"/>
  <c r="O41" i="2" s="1"/>
  <c r="P27" i="2"/>
  <c r="O28" i="2"/>
  <c r="O29" i="2"/>
  <c r="O30" i="2"/>
  <c r="O31" i="2"/>
  <c r="O32" i="2"/>
  <c r="O33" i="2"/>
  <c r="P23" i="2"/>
  <c r="O24" i="2"/>
  <c r="O25" i="2"/>
  <c r="O26" i="2"/>
  <c r="O20" i="2"/>
  <c r="O21" i="2"/>
  <c r="O22" i="2"/>
  <c r="P19" i="2"/>
  <c r="O17" i="2"/>
  <c r="O18" i="2"/>
  <c r="P16" i="2"/>
  <c r="P14" i="2"/>
  <c r="O15" i="2"/>
  <c r="P7" i="2"/>
  <c r="O64" i="2"/>
  <c r="O63" i="2"/>
  <c r="O62" i="2"/>
  <c r="O61" i="2"/>
  <c r="P39" i="2"/>
  <c r="O60" i="2" s="1"/>
  <c r="O59" i="2"/>
  <c r="O58" i="2"/>
  <c r="O57" i="2"/>
  <c r="O45" i="2"/>
  <c r="O44" i="2"/>
  <c r="O43" i="2"/>
  <c r="O42" i="2"/>
  <c r="O40" i="2"/>
  <c r="O38" i="2"/>
  <c r="O37" i="2"/>
  <c r="O13" i="2"/>
  <c r="O12" i="2"/>
  <c r="O11" i="2"/>
  <c r="O10" i="2"/>
  <c r="O9" i="2"/>
  <c r="O8" i="2"/>
  <c r="N7" i="2"/>
  <c r="O16" i="2" l="1"/>
  <c r="O7" i="2"/>
  <c r="S9" i="2"/>
  <c r="S10" i="2"/>
  <c r="S11" i="2"/>
  <c r="S12" i="2"/>
  <c r="S13" i="2"/>
  <c r="S15" i="2"/>
  <c r="S17" i="2"/>
  <c r="S18" i="2"/>
  <c r="S20" i="2"/>
  <c r="S21" i="2"/>
  <c r="S22" i="2"/>
  <c r="S24" i="2"/>
  <c r="S25" i="2"/>
  <c r="S26" i="2"/>
  <c r="S28" i="2"/>
  <c r="S29" i="2"/>
  <c r="S30" i="2"/>
  <c r="S31" i="2"/>
  <c r="S32" i="2"/>
  <c r="S33" i="2"/>
  <c r="S35" i="2"/>
  <c r="S36" i="2"/>
  <c r="S37" i="2"/>
  <c r="S38" i="2"/>
  <c r="S39" i="2"/>
  <c r="S40" i="2"/>
  <c r="S41" i="2"/>
  <c r="S42" i="2"/>
  <c r="S43" i="2"/>
  <c r="S44" i="2"/>
  <c r="S45" i="2"/>
  <c r="S47" i="2"/>
  <c r="S48" i="2"/>
  <c r="S49" i="2"/>
  <c r="S50" i="2"/>
  <c r="S51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8" i="2"/>
  <c r="V7" i="2"/>
  <c r="U8" i="2"/>
  <c r="U9" i="2"/>
  <c r="U10" i="2"/>
  <c r="U11" i="2"/>
  <c r="U12" i="2"/>
  <c r="U13" i="2"/>
  <c r="V14" i="2"/>
  <c r="U15" i="2"/>
  <c r="U14" i="2" s="1"/>
  <c r="V16" i="2"/>
  <c r="U17" i="2"/>
  <c r="U18" i="2"/>
  <c r="V19" i="2"/>
  <c r="U20" i="2"/>
  <c r="U21" i="2"/>
  <c r="U22" i="2"/>
  <c r="V23" i="2"/>
  <c r="U24" i="2"/>
  <c r="U25" i="2"/>
  <c r="U26" i="2"/>
  <c r="V27" i="2"/>
  <c r="U28" i="2"/>
  <c r="U29" i="2"/>
  <c r="U30" i="2"/>
  <c r="U31" i="2"/>
  <c r="U32" i="2"/>
  <c r="U33" i="2"/>
  <c r="V34" i="2"/>
  <c r="U35" i="2"/>
  <c r="U36" i="2"/>
  <c r="U37" i="2"/>
  <c r="U38" i="2"/>
  <c r="U39" i="2"/>
  <c r="U40" i="2"/>
  <c r="U41" i="2"/>
  <c r="U42" i="2"/>
  <c r="U43" i="2"/>
  <c r="U44" i="2"/>
  <c r="U45" i="2"/>
  <c r="V46" i="2"/>
  <c r="U47" i="2"/>
  <c r="U48" i="2"/>
  <c r="U49" i="2"/>
  <c r="U50" i="2"/>
  <c r="U51" i="2"/>
  <c r="V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34" i="2" l="1"/>
  <c r="U16" i="2"/>
  <c r="V67" i="2"/>
  <c r="U23" i="2"/>
  <c r="U19" i="2"/>
  <c r="U7" i="2"/>
  <c r="U27" i="2"/>
  <c r="V68" i="2"/>
  <c r="X14" i="2"/>
  <c r="X52" i="2"/>
  <c r="X46" i="2"/>
  <c r="X34" i="2"/>
  <c r="X27" i="2"/>
  <c r="X23" i="2"/>
  <c r="X19" i="2"/>
  <c r="X16" i="2"/>
  <c r="W9" i="2"/>
  <c r="W10" i="2"/>
  <c r="W11" i="2"/>
  <c r="W12" i="2"/>
  <c r="W13" i="2"/>
  <c r="W15" i="2"/>
  <c r="W14" i="2" s="1"/>
  <c r="W17" i="2"/>
  <c r="W18" i="2"/>
  <c r="W20" i="2"/>
  <c r="W21" i="2"/>
  <c r="W22" i="2"/>
  <c r="W24" i="2"/>
  <c r="W25" i="2"/>
  <c r="W26" i="2"/>
  <c r="W28" i="2"/>
  <c r="W29" i="2"/>
  <c r="W30" i="2"/>
  <c r="W31" i="2"/>
  <c r="W32" i="2"/>
  <c r="W33" i="2"/>
  <c r="W35" i="2"/>
  <c r="W36" i="2"/>
  <c r="W37" i="2"/>
  <c r="W38" i="2"/>
  <c r="W39" i="2"/>
  <c r="W40" i="2"/>
  <c r="W41" i="2"/>
  <c r="W42" i="2"/>
  <c r="W43" i="2"/>
  <c r="W44" i="2"/>
  <c r="W45" i="2"/>
  <c r="W47" i="2"/>
  <c r="W48" i="2"/>
  <c r="W49" i="2"/>
  <c r="W50" i="2"/>
  <c r="W51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8" i="2"/>
  <c r="X7" i="2"/>
  <c r="N27" i="2"/>
  <c r="O27" i="2" s="1"/>
  <c r="F14" i="2"/>
  <c r="H14" i="2"/>
  <c r="J14" i="2"/>
  <c r="L14" i="2"/>
  <c r="R14" i="2"/>
  <c r="T14" i="2"/>
  <c r="D14" i="2"/>
  <c r="F27" i="2"/>
  <c r="H27" i="2"/>
  <c r="J27" i="2"/>
  <c r="L27" i="2"/>
  <c r="R27" i="2"/>
  <c r="T27" i="2"/>
  <c r="D27" i="2"/>
  <c r="F19" i="2"/>
  <c r="H19" i="2"/>
  <c r="J19" i="2"/>
  <c r="L19" i="2"/>
  <c r="N19" i="2"/>
  <c r="O19" i="2" s="1"/>
  <c r="R19" i="2"/>
  <c r="T19" i="2"/>
  <c r="D19" i="2"/>
  <c r="F34" i="2"/>
  <c r="H34" i="2"/>
  <c r="J34" i="2"/>
  <c r="L34" i="2"/>
  <c r="N34" i="2"/>
  <c r="R34" i="2"/>
  <c r="T34" i="2"/>
  <c r="D34" i="2"/>
  <c r="F23" i="2"/>
  <c r="H23" i="2"/>
  <c r="J23" i="2"/>
  <c r="L23" i="2"/>
  <c r="N23" i="2"/>
  <c r="O23" i="2" s="1"/>
  <c r="R23" i="2"/>
  <c r="T23" i="2"/>
  <c r="D23" i="2"/>
  <c r="F7" i="2"/>
  <c r="H7" i="2"/>
  <c r="J7" i="2"/>
  <c r="L7" i="2"/>
  <c r="R7" i="2"/>
  <c r="T7" i="2"/>
  <c r="D7" i="2"/>
  <c r="F16" i="2"/>
  <c r="H16" i="2"/>
  <c r="J16" i="2"/>
  <c r="L16" i="2"/>
  <c r="N16" i="2"/>
  <c r="R16" i="2"/>
  <c r="T16" i="2"/>
  <c r="D16" i="2"/>
  <c r="S16" i="2" l="1"/>
  <c r="S7" i="2"/>
  <c r="S14" i="2"/>
  <c r="S23" i="2"/>
  <c r="S34" i="2"/>
  <c r="S19" i="2"/>
  <c r="S27" i="2"/>
  <c r="X68" i="2"/>
  <c r="V69" i="2"/>
  <c r="W34" i="2"/>
  <c r="W19" i="2"/>
  <c r="W23" i="2"/>
  <c r="W27" i="2"/>
  <c r="W16" i="2"/>
  <c r="W52" i="2"/>
  <c r="W46" i="2"/>
  <c r="X67" i="2"/>
  <c r="W7" i="2"/>
  <c r="Q9" i="2"/>
  <c r="Q10" i="2"/>
  <c r="Q11" i="2"/>
  <c r="Q12" i="2"/>
  <c r="Q13" i="2"/>
  <c r="Q17" i="2"/>
  <c r="Q18" i="2"/>
  <c r="Q20" i="2"/>
  <c r="Q21" i="2"/>
  <c r="Q22" i="2"/>
  <c r="Q24" i="2"/>
  <c r="Q25" i="2"/>
  <c r="Q26" i="2"/>
  <c r="Q28" i="2"/>
  <c r="Q29" i="2"/>
  <c r="Q30" i="2"/>
  <c r="Q31" i="2"/>
  <c r="Q32" i="2"/>
  <c r="Q33" i="2"/>
  <c r="Q35" i="2"/>
  <c r="Q36" i="2"/>
  <c r="Q37" i="2"/>
  <c r="Q38" i="2"/>
  <c r="Q39" i="2"/>
  <c r="Q40" i="2"/>
  <c r="Q41" i="2"/>
  <c r="Q42" i="2"/>
  <c r="Q43" i="2"/>
  <c r="Q44" i="2"/>
  <c r="Q45" i="2"/>
  <c r="Q47" i="2"/>
  <c r="Q48" i="2"/>
  <c r="Q49" i="2"/>
  <c r="Q50" i="2"/>
  <c r="Q51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M9" i="2"/>
  <c r="M10" i="2"/>
  <c r="M11" i="2"/>
  <c r="M12" i="2"/>
  <c r="M13" i="2"/>
  <c r="M17" i="2"/>
  <c r="M18" i="2"/>
  <c r="M20" i="2"/>
  <c r="M21" i="2"/>
  <c r="M22" i="2"/>
  <c r="M24" i="2"/>
  <c r="M25" i="2"/>
  <c r="M26" i="2"/>
  <c r="M28" i="2"/>
  <c r="M29" i="2"/>
  <c r="M30" i="2"/>
  <c r="M31" i="2"/>
  <c r="M32" i="2"/>
  <c r="M33" i="2"/>
  <c r="M35" i="2"/>
  <c r="M36" i="2"/>
  <c r="M37" i="2"/>
  <c r="M38" i="2"/>
  <c r="M39" i="2"/>
  <c r="M40" i="2"/>
  <c r="M41" i="2"/>
  <c r="M42" i="2"/>
  <c r="M43" i="2"/>
  <c r="M44" i="2"/>
  <c r="M45" i="2"/>
  <c r="M47" i="2"/>
  <c r="M48" i="2"/>
  <c r="M49" i="2"/>
  <c r="M50" i="2"/>
  <c r="M51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8" i="2"/>
  <c r="K9" i="2"/>
  <c r="K10" i="2"/>
  <c r="K11" i="2"/>
  <c r="K12" i="2"/>
  <c r="K13" i="2"/>
  <c r="K15" i="2"/>
  <c r="K14" i="2" s="1"/>
  <c r="K17" i="2"/>
  <c r="K18" i="2"/>
  <c r="K20" i="2"/>
  <c r="K21" i="2"/>
  <c r="K22" i="2"/>
  <c r="K24" i="2"/>
  <c r="K25" i="2"/>
  <c r="K26" i="2"/>
  <c r="K28" i="2"/>
  <c r="K29" i="2"/>
  <c r="K30" i="2"/>
  <c r="K31" i="2"/>
  <c r="K32" i="2"/>
  <c r="K33" i="2"/>
  <c r="K35" i="2"/>
  <c r="K36" i="2"/>
  <c r="K37" i="2"/>
  <c r="K38" i="2"/>
  <c r="K39" i="2"/>
  <c r="K40" i="2"/>
  <c r="K41" i="2"/>
  <c r="K42" i="2"/>
  <c r="K43" i="2"/>
  <c r="K44" i="2"/>
  <c r="K45" i="2"/>
  <c r="K47" i="2"/>
  <c r="K48" i="2"/>
  <c r="K49" i="2"/>
  <c r="K50" i="2"/>
  <c r="K51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8" i="2"/>
  <c r="I13" i="2"/>
  <c r="I15" i="2"/>
  <c r="I14" i="2" s="1"/>
  <c r="I17" i="2"/>
  <c r="I18" i="2"/>
  <c r="I20" i="2"/>
  <c r="I21" i="2"/>
  <c r="I22" i="2"/>
  <c r="I24" i="2"/>
  <c r="I25" i="2"/>
  <c r="I26" i="2"/>
  <c r="I28" i="2"/>
  <c r="I29" i="2"/>
  <c r="I30" i="2"/>
  <c r="I31" i="2"/>
  <c r="I32" i="2"/>
  <c r="I33" i="2"/>
  <c r="I35" i="2"/>
  <c r="I36" i="2"/>
  <c r="I37" i="2"/>
  <c r="I38" i="2"/>
  <c r="I39" i="2"/>
  <c r="I40" i="2"/>
  <c r="I41" i="2"/>
  <c r="I42" i="2"/>
  <c r="I43" i="2"/>
  <c r="I44" i="2"/>
  <c r="I45" i="2"/>
  <c r="I47" i="2"/>
  <c r="I48" i="2"/>
  <c r="I49" i="2"/>
  <c r="I50" i="2"/>
  <c r="I51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9" i="2"/>
  <c r="I10" i="2"/>
  <c r="I11" i="2"/>
  <c r="I12" i="2"/>
  <c r="I8" i="2"/>
  <c r="G9" i="2"/>
  <c r="G10" i="2"/>
  <c r="G11" i="2"/>
  <c r="G12" i="2"/>
  <c r="G13" i="2"/>
  <c r="G15" i="2"/>
  <c r="G14" i="2" s="1"/>
  <c r="G17" i="2"/>
  <c r="G18" i="2"/>
  <c r="G20" i="2"/>
  <c r="G21" i="2"/>
  <c r="G22" i="2"/>
  <c r="G24" i="2"/>
  <c r="G25" i="2"/>
  <c r="G26" i="2"/>
  <c r="G28" i="2"/>
  <c r="G29" i="2"/>
  <c r="G30" i="2"/>
  <c r="G31" i="2"/>
  <c r="G32" i="2"/>
  <c r="G33" i="2"/>
  <c r="G35" i="2"/>
  <c r="G36" i="2"/>
  <c r="G37" i="2"/>
  <c r="G38" i="2"/>
  <c r="G39" i="2"/>
  <c r="G40" i="2"/>
  <c r="G41" i="2"/>
  <c r="G42" i="2"/>
  <c r="G43" i="2"/>
  <c r="G44" i="2"/>
  <c r="G45" i="2"/>
  <c r="G47" i="2"/>
  <c r="G48" i="2"/>
  <c r="G49" i="2"/>
  <c r="G50" i="2"/>
  <c r="G51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8" i="2"/>
  <c r="F52" i="2"/>
  <c r="H52" i="2"/>
  <c r="J52" i="2"/>
  <c r="L52" i="2"/>
  <c r="N52" i="2"/>
  <c r="O39" i="2" s="1"/>
  <c r="R52" i="2"/>
  <c r="T52" i="2"/>
  <c r="D52" i="2"/>
  <c r="F46" i="2"/>
  <c r="H46" i="2"/>
  <c r="J46" i="2"/>
  <c r="L46" i="2"/>
  <c r="N46" i="2"/>
  <c r="R46" i="2"/>
  <c r="T46" i="2"/>
  <c r="D46" i="2"/>
  <c r="E25" i="2"/>
  <c r="E26" i="2"/>
  <c r="E28" i="2"/>
  <c r="E29" i="2"/>
  <c r="E30" i="2"/>
  <c r="E31" i="2"/>
  <c r="E32" i="2"/>
  <c r="E33" i="2"/>
  <c r="E35" i="2"/>
  <c r="E36" i="2"/>
  <c r="E37" i="2"/>
  <c r="E38" i="2"/>
  <c r="E39" i="2"/>
  <c r="E40" i="2"/>
  <c r="E41" i="2"/>
  <c r="E42" i="2"/>
  <c r="E43" i="2"/>
  <c r="E44" i="2"/>
  <c r="E45" i="2"/>
  <c r="E47" i="2"/>
  <c r="E48" i="2"/>
  <c r="E49" i="2"/>
  <c r="E50" i="2"/>
  <c r="E51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15" i="2"/>
  <c r="E17" i="2"/>
  <c r="E18" i="2"/>
  <c r="E20" i="2"/>
  <c r="E21" i="2"/>
  <c r="E22" i="2"/>
  <c r="E24" i="2"/>
  <c r="E9" i="2"/>
  <c r="E10" i="2"/>
  <c r="E11" i="2"/>
  <c r="E12" i="2"/>
  <c r="E13" i="2"/>
  <c r="E8" i="2"/>
  <c r="Y10" i="2" l="1"/>
  <c r="Z10" i="2" s="1"/>
  <c r="Y13" i="2"/>
  <c r="Z13" i="2" s="1"/>
  <c r="Y9" i="2"/>
  <c r="Z9" i="2" s="1"/>
  <c r="Y20" i="2"/>
  <c r="Y63" i="2"/>
  <c r="Z63" i="2" s="1"/>
  <c r="Y55" i="2"/>
  <c r="Z55" i="2" s="1"/>
  <c r="Y50" i="2"/>
  <c r="Z50" i="2" s="1"/>
  <c r="Y45" i="2"/>
  <c r="Z45" i="2" s="1"/>
  <c r="Y41" i="2"/>
  <c r="Z41" i="2" s="1"/>
  <c r="Y37" i="2"/>
  <c r="Z37" i="2" s="1"/>
  <c r="Y32" i="2"/>
  <c r="Z32" i="2" s="1"/>
  <c r="Y28" i="2"/>
  <c r="Y11" i="2"/>
  <c r="Z11" i="2" s="1"/>
  <c r="Y22" i="2"/>
  <c r="Z22" i="2" s="1"/>
  <c r="Y17" i="2"/>
  <c r="Y65" i="2"/>
  <c r="Z65" i="2" s="1"/>
  <c r="Y61" i="2"/>
  <c r="Z61" i="2" s="1"/>
  <c r="Y57" i="2"/>
  <c r="Z57" i="2" s="1"/>
  <c r="Y53" i="2"/>
  <c r="Y48" i="2"/>
  <c r="Z48" i="2" s="1"/>
  <c r="Y43" i="2"/>
  <c r="Z43" i="2" s="1"/>
  <c r="Y39" i="2"/>
  <c r="Z39" i="2" s="1"/>
  <c r="Y35" i="2"/>
  <c r="Y30" i="2"/>
  <c r="Z30" i="2" s="1"/>
  <c r="Y25" i="2"/>
  <c r="Z25" i="2" s="1"/>
  <c r="Y12" i="2"/>
  <c r="Z12" i="2" s="1"/>
  <c r="Y24" i="2"/>
  <c r="Z24" i="2" s="1"/>
  <c r="Y18" i="2"/>
  <c r="Z18" i="2" s="1"/>
  <c r="Y66" i="2"/>
  <c r="Z66" i="2" s="1"/>
  <c r="Y62" i="2"/>
  <c r="Z62" i="2" s="1"/>
  <c r="Y58" i="2"/>
  <c r="Z58" i="2" s="1"/>
  <c r="Y54" i="2"/>
  <c r="Y49" i="2"/>
  <c r="Y44" i="2"/>
  <c r="Z44" i="2" s="1"/>
  <c r="Y40" i="2"/>
  <c r="Z40" i="2" s="1"/>
  <c r="Y36" i="2"/>
  <c r="Z36" i="2" s="1"/>
  <c r="Y31" i="2"/>
  <c r="Z31" i="2" s="1"/>
  <c r="Y26" i="2"/>
  <c r="Z26" i="2" s="1"/>
  <c r="W68" i="2"/>
  <c r="Y59" i="2"/>
  <c r="Z59" i="2" s="1"/>
  <c r="U46" i="2"/>
  <c r="S46" i="2"/>
  <c r="U52" i="2"/>
  <c r="S52" i="2"/>
  <c r="Y21" i="2"/>
  <c r="Z21" i="2" s="1"/>
  <c r="E14" i="2"/>
  <c r="Y64" i="2"/>
  <c r="Z64" i="2" s="1"/>
  <c r="Y60" i="2"/>
  <c r="Z60" i="2" s="1"/>
  <c r="Y56" i="2"/>
  <c r="Z56" i="2" s="1"/>
  <c r="Y51" i="2"/>
  <c r="Z51" i="2" s="1"/>
  <c r="Y47" i="2"/>
  <c r="Z47" i="2" s="1"/>
  <c r="Y42" i="2"/>
  <c r="Z42" i="2" s="1"/>
  <c r="Y38" i="2"/>
  <c r="Z38" i="2" s="1"/>
  <c r="Y33" i="2"/>
  <c r="Z33" i="2" s="1"/>
  <c r="Y29" i="2"/>
  <c r="Z29" i="2" s="1"/>
  <c r="W67" i="2"/>
  <c r="E34" i="2"/>
  <c r="T67" i="2"/>
  <c r="L67" i="2"/>
  <c r="J67" i="2"/>
  <c r="I67" i="2" s="1"/>
  <c r="R67" i="2"/>
  <c r="E27" i="2"/>
  <c r="G27" i="2"/>
  <c r="K19" i="2"/>
  <c r="M27" i="2"/>
  <c r="Q27" i="2"/>
  <c r="K27" i="2"/>
  <c r="I27" i="2"/>
  <c r="E19" i="2"/>
  <c r="I19" i="2"/>
  <c r="Q19" i="2"/>
  <c r="G19" i="2"/>
  <c r="M19" i="2"/>
  <c r="M34" i="2"/>
  <c r="I34" i="2"/>
  <c r="J68" i="2"/>
  <c r="D68" i="2"/>
  <c r="D69" i="2" s="1"/>
  <c r="G34" i="2"/>
  <c r="R68" i="2"/>
  <c r="H68" i="2"/>
  <c r="H69" i="2" s="1"/>
  <c r="T68" i="2"/>
  <c r="L68" i="2"/>
  <c r="F68" i="2"/>
  <c r="F69" i="2" s="1"/>
  <c r="K34" i="2"/>
  <c r="Q34" i="2"/>
  <c r="I23" i="2"/>
  <c r="M23" i="2"/>
  <c r="Q23" i="2"/>
  <c r="K23" i="2"/>
  <c r="E23" i="2"/>
  <c r="G23" i="2"/>
  <c r="G7" i="2"/>
  <c r="E16" i="2"/>
  <c r="I7" i="2"/>
  <c r="M7" i="2"/>
  <c r="E7" i="2"/>
  <c r="G16" i="2"/>
  <c r="K7" i="2"/>
  <c r="I16" i="2"/>
  <c r="M16" i="2"/>
  <c r="K16" i="2"/>
  <c r="Q16" i="2"/>
  <c r="E46" i="2"/>
  <c r="E52" i="2"/>
  <c r="Q52" i="2"/>
  <c r="Q46" i="2"/>
  <c r="M52" i="2"/>
  <c r="M46" i="2"/>
  <c r="K52" i="2"/>
  <c r="K46" i="2"/>
  <c r="I52" i="2"/>
  <c r="I46" i="2"/>
  <c r="G52" i="2"/>
  <c r="G46" i="2"/>
  <c r="U67" i="2" l="1"/>
  <c r="Y46" i="2"/>
  <c r="Y52" i="2"/>
  <c r="Y23" i="2"/>
  <c r="L69" i="2"/>
  <c r="U68" i="2"/>
  <c r="Y16" i="2"/>
  <c r="S68" i="2"/>
  <c r="Y27" i="2"/>
  <c r="Y19" i="2"/>
  <c r="S67" i="2"/>
  <c r="Y34" i="2"/>
  <c r="Z53" i="2"/>
  <c r="Z46" i="2"/>
  <c r="T69" i="2"/>
  <c r="J69" i="2"/>
  <c r="K67" i="2"/>
  <c r="Z20" i="2"/>
  <c r="Z19" i="2" s="1"/>
  <c r="I68" i="2"/>
  <c r="I69" i="2" s="1"/>
  <c r="K68" i="2"/>
  <c r="G68" i="2"/>
  <c r="G69" i="2" s="1"/>
  <c r="E68" i="2"/>
  <c r="E69" i="2" s="1"/>
  <c r="Z35" i="2"/>
  <c r="Z34" i="2" s="1"/>
  <c r="Z23" i="2"/>
  <c r="Z28" i="2"/>
  <c r="Z27" i="2" s="1"/>
  <c r="Z17" i="2"/>
  <c r="Z16" i="2" s="1"/>
  <c r="Z54" i="2"/>
  <c r="Z49" i="2"/>
  <c r="R69" i="2"/>
  <c r="Q8" i="2"/>
  <c r="Y8" i="2" s="1"/>
  <c r="U69" i="2" l="1"/>
  <c r="S69" i="2"/>
  <c r="Z8" i="2"/>
  <c r="Z7" i="2" s="1"/>
  <c r="K69" i="2"/>
  <c r="Z52" i="2"/>
  <c r="Q7" i="2"/>
  <c r="Y7" i="2" l="1"/>
  <c r="N14" i="2" l="1"/>
  <c r="N67" i="2" s="1"/>
  <c r="O14" i="2"/>
  <c r="M15" i="2"/>
  <c r="M14" i="2" s="1"/>
  <c r="Q15" i="2"/>
  <c r="P44" i="2"/>
  <c r="P45" i="2" s="1"/>
  <c r="Y15" i="2" l="1"/>
  <c r="Z15" i="2" s="1"/>
  <c r="Z14" i="2" s="1"/>
  <c r="Z67" i="2"/>
  <c r="Z68" i="2"/>
  <c r="N69" i="2"/>
  <c r="O56" i="2" s="1"/>
  <c r="O65" i="2"/>
  <c r="O66" i="2" s="1"/>
  <c r="Q14" i="2"/>
  <c r="Y14" i="2" s="1"/>
  <c r="Y68" i="2" s="1"/>
  <c r="M68" i="2"/>
  <c r="M67" i="2"/>
  <c r="M69" i="2" l="1"/>
  <c r="Q68" i="2"/>
  <c r="Q67" i="2"/>
  <c r="Z69" i="2"/>
  <c r="Q69" i="2" l="1"/>
  <c r="Y67" i="2"/>
  <c r="Y69" i="2" s="1"/>
</calcChain>
</file>

<file path=xl/sharedStrings.xml><?xml version="1.0" encoding="utf-8"?>
<sst xmlns="http://schemas.openxmlformats.org/spreadsheetml/2006/main" count="113" uniqueCount="83">
  <si>
    <t>Наименование</t>
  </si>
  <si>
    <t>внесенные изменения</t>
  </si>
  <si>
    <t>Рз</t>
  </si>
  <si>
    <t>Пр</t>
  </si>
  <si>
    <t>-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</si>
  <si>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</si>
  <si>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</si>
  <si>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</si>
  <si>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</si>
  <si>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</si>
  <si>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</si>
  <si>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</si>
  <si>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</si>
  <si>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</si>
  <si>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</si>
  <si>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Национальная экономика</t>
  </si>
  <si>
    <t>Сельское хозяйство и рыболовство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</si>
  <si>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</si>
  <si>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</si>
  <si>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</si>
  <si>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</si>
  <si>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Благоустройство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</si>
  <si>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</si>
  <si>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</si>
  <si>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</si>
  <si>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</si>
  <si>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</si>
  <si>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</si>
  <si>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</si>
  <si>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</si>
  <si>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</si>
  <si>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</si>
  <si>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</si>
  <si>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Здравоохранение</t>
  </si>
  <si>
    <t>Стационарная медицинская помощь</t>
  </si>
  <si>
    <t>Амбулаторная помощь</t>
  </si>
  <si>
    <t>Медицинская помощь в дневных стационарах всех типов</t>
  </si>
  <si>
    <t>Скорая медицинская помощь</t>
  </si>
  <si>
    <t>Санаторно-оздоровительная помощь</t>
  </si>
  <si>
    <t>Заготовка, переработка, хранение и обеспечение безопасности донорской крови и ее компонентов</t>
  </si>
  <si>
    <t>Санитарно-эпидемиологическое благополучие</t>
  </si>
  <si>
    <t>Другие вопросы в области здравоохранения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</si>
  <si>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</si>
  <si>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</si>
  <si>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</si>
  <si>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</si>
  <si>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</si>
  <si>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</si>
  <si>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</si>
  <si>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</si>
  <si>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</si>
  <si>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</si>
  <si>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</si>
  <si>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Средства массовой информации</t>
  </si>
  <si>
    <t>Телевидение и радиовещание</t>
  </si>
  <si>
    <t>Периодическая печать и издательства</t>
  </si>
  <si>
    <t>Другие вопросы в области средств массовой информации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</si>
  <si>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</si>
  <si>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</si>
  <si>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</si>
  <si>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</si>
  <si>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</si>
  <si>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Прочие межбюджетные трансферты общего характера</t>
  </si>
  <si>
    <t>Всего</t>
  </si>
  <si>
    <t>Защита населения и территории от чрезвычайных ситуаций природного и техногенного характера, пожарная безопасность</t>
  </si>
  <si>
    <t>тыс. рублей</t>
  </si>
  <si>
    <t>утвержденные значения</t>
  </si>
  <si>
    <t>Другие вопросы в области национальной безопасности и правоохранительной деятельности</t>
  </si>
  <si>
    <r>
      <t xml:space="preserve">решение Совета Новоселицкого муниципального округа Ставропольского края от 14.12.2023 г. № 608 «О бюджете Новоселицкого муниципального округа Ставропольского края на 2024 год и плановый период 2025 и 2026 годов»
</t>
    </r>
    <r>
      <rPr>
        <b/>
        <sz val="11"/>
        <color theme="1"/>
        <rFont val="Times New Roman"/>
        <family val="1"/>
        <charset val="204"/>
      </rPr>
      <t>(с учетом внесенных изменений)</t>
    </r>
  </si>
  <si>
    <r>
      <rPr>
        <b/>
        <sz val="11"/>
        <color theme="1"/>
        <rFont val="Times New Roman"/>
        <family val="1"/>
        <charset val="204"/>
      </rPr>
      <t>Справочно:</t>
    </r>
    <r>
      <rPr>
        <sz val="11"/>
        <color theme="1"/>
        <rFont val="Times New Roman"/>
        <family val="1"/>
        <charset val="204"/>
      </rPr>
      <t xml:space="preserve">
Сумма внесенных изменений в течение 2024 года</t>
    </r>
  </si>
  <si>
    <t>решения Совета Новоселицкого муниципального округа Ставропольского края о внесении изменений в решение Совета Новоселицкого муниципального округа Ставропольского края  «О бюджете Новоселицкого муниципального округа Ставропольского края на 2024 год и плановый период 2025 и 2026 годов»</t>
  </si>
  <si>
    <t>Сведения о внесенных изменениях в бюджет по разделам (Рз) и подразделам (ПР) классификации расходов бюджетов за 2024 год</t>
  </si>
  <si>
    <r>
      <t xml:space="preserve">решение Совета Новоселицкого муниципального округа Ставропольского края от 14.12.2023 г. № 608«О бюджете Новоселицкого муниципального округа Ставропольского края на 2024 год и плановый период 2025 и 2026 годов» </t>
    </r>
    <r>
      <rPr>
        <b/>
        <sz val="11"/>
        <color theme="1"/>
        <rFont val="Times New Roman"/>
        <family val="1"/>
        <charset val="204"/>
      </rPr>
      <t>(первоначальная редакция)</t>
    </r>
  </si>
  <si>
    <t>619 от 15.02.2024</t>
  </si>
  <si>
    <t>627 от 22.03.2024</t>
  </si>
  <si>
    <t>642 от 18.04.2024</t>
  </si>
  <si>
    <t>655 от 13.06.2024</t>
  </si>
  <si>
    <t>666 от 28.07.2024</t>
  </si>
  <si>
    <t>680 от 26.09.2024</t>
  </si>
  <si>
    <t>696 от 14.11.2024</t>
  </si>
  <si>
    <t>689 от 30.10.2024</t>
  </si>
  <si>
    <t>705 от 19.12.2024</t>
  </si>
  <si>
    <t>№672 от 22.08.2024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</si>
</sst>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;[Red]\-00;&quot;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62">
    <xf numFmtId="0" fontId="0" fillId="0" borderId="0" xfId="0"/>
    <xf numFmtId="0" fontId="3" fillId="0" borderId="0" xfId="1" applyFont="1" applyBorder="1"/>
    <xf numFmtId="164" fontId="7" fillId="2" borderId="1" xfId="1" applyNumberFormat="1" applyFont="1" applyFill="1" applyBorder="1" applyAlignment="1" applyProtection="1">
      <alignment horizontal="center" vertical="top"/>
      <protection hidden="1"/>
    </xf>
    <xf numFmtId="49" fontId="7" fillId="2" borderId="1" xfId="1" applyNumberFormat="1" applyFont="1" applyFill="1" applyBorder="1" applyAlignment="1" applyProtection="1">
      <alignment horizontal="justify" vertical="top" wrapText="1"/>
      <protection hidden="1"/>
    </xf>
    <xf numFmtId="0" fontId="7" fillId="0" borderId="0" xfId="1" applyFont="1" applyBorder="1"/>
    <xf numFmtId="164" fontId="3" fillId="0" borderId="1" xfId="1" applyNumberFormat="1" applyFont="1" applyFill="1" applyBorder="1" applyAlignment="1" applyProtection="1">
      <alignment horizontal="center" vertical="top"/>
      <protection hidden="1"/>
    </xf>
    <xf numFmtId="49" fontId="3" fillId="0" borderId="1" xfId="1" applyNumberFormat="1" applyFont="1" applyFill="1" applyBorder="1" applyAlignment="1" applyProtection="1">
      <alignment horizontal="justify" vertical="top" wrapText="1"/>
      <protection hidden="1"/>
    </xf>
    <xf numFmtId="0" fontId="7" fillId="2" borderId="0" xfId="1" applyFont="1" applyFill="1" applyBorder="1"/>
    <xf numFmtId="0" fontId="7" fillId="2" borderId="1" xfId="1" applyFont="1" applyFill="1" applyBorder="1"/>
    <xf numFmtId="0" fontId="3" fillId="0" borderId="0" xfId="1" applyFont="1" applyBorder="1" applyAlignment="1" applyProtection="1">
      <alignment vertical="top"/>
      <protection hidden="1"/>
    </xf>
    <xf numFmtId="0" fontId="3" fillId="0" borderId="0" xfId="1" applyFont="1" applyBorder="1" applyAlignment="1" applyProtection="1">
      <protection hidden="1"/>
    </xf>
    <xf numFmtId="0" fontId="3" fillId="0" borderId="0" xfId="1" applyFont="1" applyBorder="1" applyAlignment="1" applyProtection="1">
      <alignment horizontal="center"/>
      <protection hidden="1"/>
    </xf>
    <xf numFmtId="0" fontId="3" fillId="0" borderId="0" xfId="1" applyFont="1" applyBorder="1" applyAlignment="1">
      <alignment horizontal="center"/>
    </xf>
    <xf numFmtId="0" fontId="3" fillId="0" borderId="0" xfId="1" applyFont="1" applyBorder="1" applyProtection="1">
      <protection hidden="1"/>
    </xf>
    <xf numFmtId="4" fontId="7" fillId="2" borderId="1" xfId="1" applyNumberFormat="1" applyFont="1" applyFill="1" applyBorder="1" applyAlignment="1" applyProtection="1">
      <alignment horizontal="right" vertical="top"/>
      <protection hidden="1"/>
    </xf>
    <xf numFmtId="4" fontId="3" fillId="0" borderId="1" xfId="1" applyNumberFormat="1" applyFont="1" applyFill="1" applyBorder="1" applyAlignment="1" applyProtection="1">
      <alignment horizontal="right" vertical="top" wrapText="1"/>
      <protection hidden="1"/>
    </xf>
    <xf numFmtId="4" fontId="8" fillId="2" borderId="1" xfId="1" applyNumberFormat="1" applyFont="1" applyFill="1" applyBorder="1" applyAlignment="1" applyProtection="1">
      <alignment horizontal="right" vertical="top"/>
      <protection hidden="1"/>
    </xf>
    <xf numFmtId="0" fontId="3" fillId="2" borderId="0" xfId="1" applyFont="1" applyFill="1" applyBorder="1" applyAlignment="1" applyProtection="1">
      <alignment horizontal="center"/>
      <protection hidden="1"/>
    </xf>
    <xf numFmtId="0" fontId="3" fillId="2" borderId="0" xfId="1" applyFont="1" applyFill="1" applyBorder="1" applyAlignment="1">
      <alignment horizontal="center"/>
    </xf>
    <xf numFmtId="0" fontId="3" fillId="2" borderId="0" xfId="1" applyFont="1" applyFill="1" applyBorder="1"/>
    <xf numFmtId="4" fontId="8" fillId="2" borderId="1" xfId="1" applyNumberFormat="1" applyFont="1" applyFill="1" applyBorder="1" applyAlignment="1" applyProtection="1">
      <alignment horizontal="right" vertical="top" wrapText="1"/>
      <protection hidden="1"/>
    </xf>
    <xf numFmtId="4" fontId="3" fillId="0" borderId="0" xfId="1" applyNumberFormat="1" applyFont="1" applyFill="1" applyBorder="1" applyAlignment="1" applyProtection="1">
      <alignment horizontal="center" vertical="center"/>
      <protection hidden="1"/>
    </xf>
    <xf numFmtId="0" fontId="3" fillId="3" borderId="0" xfId="1" applyFont="1" applyFill="1" applyBorder="1"/>
    <xf numFmtId="0" fontId="3" fillId="3" borderId="0" xfId="1" applyFont="1" applyFill="1" applyBorder="1" applyAlignment="1">
      <alignment horizontal="right"/>
    </xf>
    <xf numFmtId="0" fontId="3" fillId="3" borderId="0" xfId="1" applyFont="1" applyFill="1" applyBorder="1" applyAlignment="1" applyProtection="1">
      <protection hidden="1"/>
    </xf>
    <xf numFmtId="0" fontId="3" fillId="3" borderId="0" xfId="1" applyFont="1" applyFill="1" applyBorder="1" applyAlignment="1" applyProtection="1">
      <alignment horizontal="center"/>
      <protection hidden="1"/>
    </xf>
    <xf numFmtId="0" fontId="7" fillId="2" borderId="1" xfId="1" applyFont="1" applyFill="1" applyBorder="1" applyAlignment="1" applyProtection="1">
      <alignment vertical="top"/>
      <protection hidden="1"/>
    </xf>
    <xf numFmtId="0" fontId="3" fillId="0" borderId="0" xfId="1" applyFont="1" applyFill="1" applyBorder="1" applyAlignment="1" applyProtection="1">
      <alignment horizontal="center" vertical="center"/>
      <protection hidden="1"/>
    </xf>
    <xf numFmtId="0" fontId="3" fillId="2" borderId="0" xfId="1" applyFont="1" applyFill="1" applyBorder="1" applyAlignment="1" applyProtection="1">
      <alignment horizontal="center" vertical="center"/>
      <protection hidden="1"/>
    </xf>
    <xf numFmtId="0" fontId="3" fillId="0" borderId="0" xfId="1" applyFont="1" applyFill="1" applyBorder="1" applyAlignment="1" applyProtection="1">
      <alignment horizontal="center"/>
      <protection hidden="1"/>
    </xf>
    <xf numFmtId="4" fontId="3" fillId="0" borderId="0" xfId="1" applyNumberFormat="1" applyFont="1" applyBorder="1" applyAlignment="1">
      <alignment vertical="top"/>
    </xf>
    <xf numFmtId="0" fontId="1" fillId="2" borderId="1" xfId="0" applyFont="1" applyFill="1" applyBorder="1" applyAlignment="1">
      <alignment horizontal="center" vertical="center" wrapText="1"/>
    </xf>
    <xf numFmtId="4" fontId="3" fillId="0" borderId="0" xfId="1" applyNumberFormat="1" applyFont="1" applyBorder="1" applyAlignment="1" applyProtection="1">
      <alignment horizontal="center" vertical="top"/>
      <protection hidden="1"/>
    </xf>
    <xf numFmtId="4" fontId="3" fillId="0" borderId="0" xfId="1" applyNumberFormat="1" applyFont="1" applyBorder="1" applyAlignment="1" applyProtection="1">
      <alignment horizontal="center"/>
      <protection hidden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 applyProtection="1">
      <alignment horizontal="right" vertical="top" wrapText="1"/>
      <protection hidden="1"/>
    </xf>
    <xf numFmtId="4" fontId="7" fillId="2" borderId="1" xfId="1" applyNumberFormat="1" applyFont="1" applyFill="1" applyBorder="1" applyAlignment="1" applyProtection="1">
      <alignment horizontal="right" vertical="top" wrapText="1"/>
      <protection hidden="1"/>
    </xf>
    <xf numFmtId="0" fontId="1" fillId="2" borderId="1" xfId="0" applyFont="1" applyFill="1" applyBorder="1" applyAlignment="1">
      <alignment horizontal="center" vertical="center" wrapText="1"/>
    </xf>
    <xf numFmtId="4" fontId="9" fillId="2" borderId="1" xfId="1" applyNumberFormat="1" applyFont="1" applyFill="1" applyBorder="1" applyAlignment="1" applyProtection="1">
      <alignment horizontal="right" vertical="top" wrapText="1"/>
      <protection hidden="1"/>
    </xf>
    <xf numFmtId="4" fontId="8" fillId="2" borderId="5" xfId="1" applyNumberFormat="1" applyFont="1" applyFill="1" applyBorder="1" applyAlignment="1" applyProtection="1">
      <alignment horizontal="right" vertical="top" wrapText="1"/>
      <protection hidden="1"/>
    </xf>
    <xf numFmtId="0" fontId="3" fillId="0" borderId="1" xfId="1" applyFont="1" applyBorder="1"/>
    <xf numFmtId="4" fontId="3" fillId="0" borderId="1" xfId="1" applyNumberFormat="1" applyFont="1" applyBorder="1" applyAlignment="1" applyProtection="1">
      <alignment horizontal="center" vertical="top"/>
      <protection hidden="1"/>
    </xf>
    <xf numFmtId="4" fontId="3" fillId="0" borderId="1" xfId="1" applyNumberFormat="1" applyFont="1" applyBorder="1" applyAlignment="1" applyProtection="1">
      <alignment horizontal="center"/>
      <protection hidden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horizontal="center" vertical="center"/>
    </xf>
    <xf numFmtId="0" fontId="3" fillId="2" borderId="1" xfId="1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>
      <alignment horizontal="center" vertical="center" wrapText="1"/>
    </xf>
    <xf numFmtId="14" fontId="3" fillId="2" borderId="2" xfId="1" applyNumberFormat="1" applyFont="1" applyFill="1" applyBorder="1" applyAlignment="1" applyProtection="1">
      <alignment horizontal="center" vertical="center" wrapText="1"/>
      <protection hidden="1"/>
    </xf>
    <xf numFmtId="14" fontId="3" fillId="2" borderId="4" xfId="1" applyNumberFormat="1" applyFont="1" applyFill="1" applyBorder="1" applyAlignment="1" applyProtection="1">
      <alignment horizontal="center" vertical="center" wrapText="1"/>
      <protection hidden="1"/>
    </xf>
    <xf numFmtId="0" fontId="3" fillId="2" borderId="2" xfId="1" applyFont="1" applyFill="1" applyBorder="1" applyAlignment="1" applyProtection="1">
      <alignment horizontal="center" vertical="center" wrapText="1"/>
      <protection hidden="1"/>
    </xf>
    <xf numFmtId="0" fontId="3" fillId="2" borderId="4" xfId="1" applyFont="1" applyFill="1" applyBorder="1" applyAlignment="1" applyProtection="1">
      <alignment horizontal="center" vertical="center" wrapText="1"/>
      <protection hidden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0" fontId="3" fillId="3" borderId="0" xfId="2" applyFont="1" applyFill="1" applyAlignment="1">
      <alignment horizontal="center"/>
    </xf>
    <xf numFmtId="0" fontId="6" fillId="3" borderId="0" xfId="2" applyFont="1" applyFill="1" applyAlignment="1">
      <alignment horizontal="center" wrapText="1"/>
    </xf>
    <xf numFmtId="0" fontId="3" fillId="2" borderId="8" xfId="1" applyFont="1" applyFill="1" applyBorder="1" applyAlignment="1" applyProtection="1">
      <alignment horizontal="center" vertical="center" wrapText="1"/>
      <protection hidden="1"/>
    </xf>
    <xf numFmtId="0" fontId="3" fillId="2" borderId="9" xfId="1" applyFont="1" applyFill="1" applyBorder="1" applyAlignment="1" applyProtection="1">
      <alignment horizontal="center" vertical="center" wrapText="1"/>
      <protection hidden="1"/>
    </xf>
    <xf numFmtId="4" fontId="8" fillId="2" borderId="0" xfId="1" applyNumberFormat="1" applyFont="1" applyFill="1" applyBorder="1" applyAlignment="1" applyProtection="1">
      <alignment horizontal="right" vertical="top" wrapText="1"/>
      <protection hidden="1"/>
    </xf>
  </cellXfs>
  <cellStyles count="3">
    <cellStyle name="Обычный" xfId="0" builtinId="0"/>
    <cellStyle name="Обычный 2" xfId="2"/>
    <cellStyle name="Обычный_tmp" xfId="1"/>
  </cellStyles>
  <dxfs count="0"/>
  <tableStyles count="0" defaultTableStyle="TableStyleMedium9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79"/>
  <sheetViews>
    <sheetView tabSelected="1" view="pageBreakPreview" topLeftCell="G1" zoomScale="90" zoomScaleSheetLayoutView="90" workbookViewId="0">
      <selection activeCell="Z71" sqref="Z71"/>
    </sheetView>
  </sheetViews>
  <sheetFormatPr defaultColWidth="9.140625" defaultRowHeight="15" x14ac:dyDescent="0.25"/>
  <cols>
    <col min="1" max="1" width="5.42578125" style="1" customWidth="1"/>
    <col min="2" max="2" width="5.140625" style="1" customWidth="1"/>
    <col min="3" max="3" width="47.5703125" style="1" customWidth="1"/>
    <col min="4" max="4" width="15.140625" style="12" customWidth="1"/>
    <col min="5" max="5" width="13.28515625" style="12" customWidth="1"/>
    <col min="6" max="6" width="14.140625" style="12" customWidth="1"/>
    <col min="7" max="8" width="14.28515625" style="12" customWidth="1"/>
    <col min="9" max="9" width="13.7109375" style="12" customWidth="1"/>
    <col min="10" max="10" width="15.28515625" style="12" customWidth="1"/>
    <col min="11" max="12" width="13.85546875" style="12" customWidth="1"/>
    <col min="13" max="13" width="12.140625" style="18" customWidth="1"/>
    <col min="14" max="14" width="13.5703125" style="12" customWidth="1"/>
    <col min="15" max="15" width="11.42578125" style="19" customWidth="1"/>
    <col min="16" max="16" width="12.5703125" style="1" customWidth="1"/>
    <col min="17" max="17" width="12.85546875" style="1" customWidth="1"/>
    <col min="18" max="18" width="16.28515625" style="1" customWidth="1"/>
    <col min="19" max="19" width="15.140625" style="19" customWidth="1"/>
    <col min="20" max="22" width="15" style="1" customWidth="1"/>
    <col min="23" max="23" width="13.7109375" style="1" customWidth="1"/>
    <col min="24" max="24" width="18.5703125" style="1" customWidth="1"/>
    <col min="25" max="25" width="20.5703125" style="1" customWidth="1"/>
    <col min="26" max="26" width="18.140625" style="1" customWidth="1"/>
    <col min="27" max="16384" width="9.140625" style="1"/>
  </cols>
  <sheetData>
    <row r="1" spans="1:30" s="22" customFormat="1" x14ac:dyDescent="0.25"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30" s="22" customFormat="1" ht="18.75" x14ac:dyDescent="0.3">
      <c r="C2" s="58" t="s">
        <v>71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30" s="22" customFormat="1" x14ac:dyDescent="0.25">
      <c r="C3" s="24"/>
      <c r="D3" s="25"/>
      <c r="E3" s="25"/>
      <c r="F3" s="25"/>
      <c r="G3" s="25"/>
      <c r="H3" s="25"/>
      <c r="I3" s="25"/>
      <c r="J3" s="25"/>
      <c r="K3" s="25"/>
      <c r="L3" s="25"/>
      <c r="M3" s="25"/>
      <c r="X3" s="23" t="s">
        <v>65</v>
      </c>
    </row>
    <row r="4" spans="1:30" ht="24.75" customHeight="1" x14ac:dyDescent="0.25">
      <c r="A4" s="47" t="s">
        <v>2</v>
      </c>
      <c r="B4" s="47" t="s">
        <v>3</v>
      </c>
      <c r="C4" s="48" t="s">
        <v>0</v>
      </c>
      <c r="D4" s="49" t="s">
        <v>72</v>
      </c>
      <c r="E4" s="54" t="s">
        <v>70</v>
      </c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6"/>
      <c r="Y4" s="44" t="s">
        <v>68</v>
      </c>
      <c r="Z4" s="44" t="s">
        <v>69</v>
      </c>
    </row>
    <row r="5" spans="1:30" ht="31.5" customHeight="1" x14ac:dyDescent="0.25">
      <c r="A5" s="47"/>
      <c r="B5" s="47"/>
      <c r="C5" s="48"/>
      <c r="D5" s="49"/>
      <c r="E5" s="48" t="s">
        <v>73</v>
      </c>
      <c r="F5" s="48"/>
      <c r="G5" s="48" t="s">
        <v>74</v>
      </c>
      <c r="H5" s="48"/>
      <c r="I5" s="48" t="s">
        <v>75</v>
      </c>
      <c r="J5" s="48"/>
      <c r="K5" s="48" t="s">
        <v>76</v>
      </c>
      <c r="L5" s="48"/>
      <c r="M5" s="48" t="s">
        <v>77</v>
      </c>
      <c r="N5" s="48"/>
      <c r="O5" s="52" t="s">
        <v>82</v>
      </c>
      <c r="P5" s="53"/>
      <c r="Q5" s="48" t="s">
        <v>78</v>
      </c>
      <c r="R5" s="48"/>
      <c r="S5" s="48" t="s">
        <v>80</v>
      </c>
      <c r="T5" s="48"/>
      <c r="U5" s="50" t="s">
        <v>79</v>
      </c>
      <c r="V5" s="51"/>
      <c r="W5" s="59" t="s">
        <v>81</v>
      </c>
      <c r="X5" s="60"/>
      <c r="Y5" s="45"/>
      <c r="Z5" s="45"/>
    </row>
    <row r="6" spans="1:30" ht="187.5" customHeight="1" x14ac:dyDescent="0.25">
      <c r="A6" s="47"/>
      <c r="B6" s="47"/>
      <c r="C6" s="48"/>
      <c r="D6" s="49"/>
      <c r="E6" s="31" t="s">
        <v>1</v>
      </c>
      <c r="F6" s="31" t="s">
        <v>66</v>
      </c>
      <c r="G6" s="31" t="s">
        <v>1</v>
      </c>
      <c r="H6" s="31" t="s">
        <v>66</v>
      </c>
      <c r="I6" s="31" t="s">
        <v>1</v>
      </c>
      <c r="J6" s="31" t="s">
        <v>66</v>
      </c>
      <c r="K6" s="31" t="s">
        <v>1</v>
      </c>
      <c r="L6" s="31" t="s">
        <v>66</v>
      </c>
      <c r="M6" s="31" t="s">
        <v>1</v>
      </c>
      <c r="N6" s="31" t="s">
        <v>66</v>
      </c>
      <c r="O6" s="38" t="s">
        <v>1</v>
      </c>
      <c r="P6" s="38" t="s">
        <v>66</v>
      </c>
      <c r="Q6" s="31" t="s">
        <v>1</v>
      </c>
      <c r="R6" s="31" t="s">
        <v>66</v>
      </c>
      <c r="S6" s="34" t="s">
        <v>1</v>
      </c>
      <c r="T6" s="34" t="s">
        <v>66</v>
      </c>
      <c r="U6" s="31" t="s">
        <v>1</v>
      </c>
      <c r="V6" s="31" t="s">
        <v>66</v>
      </c>
      <c r="W6" s="35" t="s">
        <v>1</v>
      </c>
      <c r="X6" s="35" t="s">
        <v>66</v>
      </c>
      <c r="Y6" s="46"/>
      <c r="Z6" s="46"/>
    </row>
    <row r="7" spans="1:30" s="4" customFormat="1" x14ac:dyDescent="0.2">
      <c r="A7" s="2">
        <v>1</v>
      </c>
      <c r="B7" s="2" t="s">
        <v>4</v>
      </c>
      <c r="C7" s="3" t="s">
        <v>5</v>
      </c>
      <c r="D7" s="14">
        <f>D8+D9+D10+D11+D12+D13</f>
        <v>200021.66</v>
      </c>
      <c r="E7" s="14">
        <f t="shared" ref="E7:Z7" si="0">E8+E9+E10+E11+E12+E13</f>
        <v>8066.6699999999983</v>
      </c>
      <c r="F7" s="14">
        <f t="shared" si="0"/>
        <v>208088.33000000002</v>
      </c>
      <c r="G7" s="14">
        <f t="shared" si="0"/>
        <v>-10092.059999999998</v>
      </c>
      <c r="H7" s="14">
        <f t="shared" si="0"/>
        <v>197996.27000000002</v>
      </c>
      <c r="I7" s="14">
        <f t="shared" si="0"/>
        <v>-7010.8300000000099</v>
      </c>
      <c r="J7" s="14">
        <f t="shared" si="0"/>
        <v>190985.44</v>
      </c>
      <c r="K7" s="14">
        <f t="shared" si="0"/>
        <v>-2316.0099999999893</v>
      </c>
      <c r="L7" s="14">
        <f t="shared" si="0"/>
        <v>188669.43</v>
      </c>
      <c r="M7" s="14">
        <f t="shared" si="0"/>
        <v>-3094.9000000000083</v>
      </c>
      <c r="N7" s="14">
        <f>N8+N9+N10+N11+N12+N13</f>
        <v>185574.52999999997</v>
      </c>
      <c r="O7" s="14">
        <f>O8+O9+O10+O11+O12+O13</f>
        <v>-3903.8799999999997</v>
      </c>
      <c r="P7" s="14">
        <f>P8+P9+P10+P11+P12+P13</f>
        <v>181670.65</v>
      </c>
      <c r="Q7" s="14">
        <f t="shared" si="0"/>
        <v>-1424.4799999999859</v>
      </c>
      <c r="R7" s="14">
        <f t="shared" si="0"/>
        <v>184150.05</v>
      </c>
      <c r="S7" s="20">
        <f>T7-R7</f>
        <v>1.0000000009313226E-2</v>
      </c>
      <c r="T7" s="14">
        <f t="shared" si="0"/>
        <v>184150.06</v>
      </c>
      <c r="U7" s="14">
        <f t="shared" si="0"/>
        <v>577.79999999998745</v>
      </c>
      <c r="V7" s="14">
        <f t="shared" si="0"/>
        <v>184727.86</v>
      </c>
      <c r="W7" s="14">
        <f t="shared" ref="W7" si="1">W8+W9+W10+W11+W12+W13</f>
        <v>-63.569999999996071</v>
      </c>
      <c r="X7" s="14">
        <f t="shared" ref="X7" si="2">X8+X9+X10+X11+X12+X13</f>
        <v>184664.28999999998</v>
      </c>
      <c r="Y7" s="37">
        <f t="shared" ref="Y7:Y38" si="3">D7+E7+G7+I7+K7+M7+Q7+S7+U7+W7</f>
        <v>184664.29000000004</v>
      </c>
      <c r="Z7" s="14">
        <f t="shared" si="0"/>
        <v>-15357.370000000006</v>
      </c>
    </row>
    <row r="8" spans="1:30" ht="45" x14ac:dyDescent="0.25">
      <c r="A8" s="5">
        <v>1</v>
      </c>
      <c r="B8" s="5">
        <v>2</v>
      </c>
      <c r="C8" s="6" t="s">
        <v>6</v>
      </c>
      <c r="D8" s="15">
        <v>2439.35</v>
      </c>
      <c r="E8" s="16">
        <f>F8-D8</f>
        <v>0</v>
      </c>
      <c r="F8" s="15">
        <v>2439.35</v>
      </c>
      <c r="G8" s="16">
        <f>H8-F8</f>
        <v>0</v>
      </c>
      <c r="H8" s="15">
        <v>2439.35</v>
      </c>
      <c r="I8" s="16">
        <f>J8-H8</f>
        <v>167.96000000000004</v>
      </c>
      <c r="J8" s="15">
        <v>2607.31</v>
      </c>
      <c r="K8" s="16">
        <f>L8-J8</f>
        <v>0</v>
      </c>
      <c r="L8" s="15">
        <v>2607.31</v>
      </c>
      <c r="M8" s="20">
        <f>N8-L8</f>
        <v>-9.9999999997635314E-3</v>
      </c>
      <c r="N8" s="15">
        <v>2607.3000000000002</v>
      </c>
      <c r="O8" s="20">
        <f>P8-N8</f>
        <v>9.9999999997635314E-3</v>
      </c>
      <c r="P8" s="15">
        <v>2607.31</v>
      </c>
      <c r="Q8" s="20">
        <f t="shared" ref="Q8:Q13" si="4">R8-N8</f>
        <v>43.029999999999745</v>
      </c>
      <c r="R8" s="15">
        <v>2650.33</v>
      </c>
      <c r="S8" s="20">
        <f>T8-R8</f>
        <v>0</v>
      </c>
      <c r="T8" s="15">
        <v>2650.33</v>
      </c>
      <c r="U8" s="20">
        <f>V8-T8</f>
        <v>0</v>
      </c>
      <c r="V8" s="15">
        <v>2650.33</v>
      </c>
      <c r="W8" s="36">
        <f t="shared" ref="W8:W13" si="5">X8-V8</f>
        <v>-235.9699999999998</v>
      </c>
      <c r="X8" s="15">
        <v>2414.36</v>
      </c>
      <c r="Y8" s="15">
        <f t="shared" si="3"/>
        <v>2414.36</v>
      </c>
      <c r="Z8" s="16">
        <f t="shared" ref="Z8:Z13" si="6">Y8-D8</f>
        <v>-24.989999999999782</v>
      </c>
      <c r="AA8" s="30"/>
      <c r="AB8" s="30"/>
      <c r="AC8" s="30"/>
      <c r="AD8" s="30"/>
    </row>
    <row r="9" spans="1:30" ht="60" x14ac:dyDescent="0.25">
      <c r="A9" s="5">
        <v>1</v>
      </c>
      <c r="B9" s="5">
        <v>3</v>
      </c>
      <c r="C9" s="6" t="s">
        <v>7</v>
      </c>
      <c r="D9" s="15">
        <v>2416.0700000000002</v>
      </c>
      <c r="E9" s="16">
        <f t="shared" ref="E9:E51" si="7">F9-D9</f>
        <v>0</v>
      </c>
      <c r="F9" s="15">
        <v>2416.0700000000002</v>
      </c>
      <c r="G9" s="16">
        <f t="shared" ref="G9:G51" si="8">H9-F9</f>
        <v>0</v>
      </c>
      <c r="H9" s="15">
        <v>2416.0700000000002</v>
      </c>
      <c r="I9" s="16">
        <f t="shared" ref="I9:I51" si="9">J9-H9</f>
        <v>127.06999999999971</v>
      </c>
      <c r="J9" s="15">
        <v>2543.14</v>
      </c>
      <c r="K9" s="16">
        <f t="shared" ref="K9:K51" si="10">L9-J9</f>
        <v>1.0000000000218279E-2</v>
      </c>
      <c r="L9" s="15">
        <v>2543.15</v>
      </c>
      <c r="M9" s="20">
        <f t="shared" ref="M9:M51" si="11">N9-L9</f>
        <v>0</v>
      </c>
      <c r="N9" s="15">
        <v>2543.15</v>
      </c>
      <c r="O9" s="20">
        <f t="shared" ref="O9:O13" si="12">P9-N9</f>
        <v>0</v>
      </c>
      <c r="P9" s="15">
        <v>2543.15</v>
      </c>
      <c r="Q9" s="20">
        <f t="shared" si="4"/>
        <v>0</v>
      </c>
      <c r="R9" s="15">
        <v>2543.15</v>
      </c>
      <c r="S9" s="20">
        <f t="shared" ref="S9:S69" si="13">T9-R9</f>
        <v>0</v>
      </c>
      <c r="T9" s="15">
        <v>2543.15</v>
      </c>
      <c r="U9" s="20">
        <f t="shared" ref="U9:U51" si="14">V9-T9</f>
        <v>-36.630000000000109</v>
      </c>
      <c r="V9" s="15">
        <v>2506.52</v>
      </c>
      <c r="W9" s="36">
        <f t="shared" si="5"/>
        <v>-9.9999999997635314E-3</v>
      </c>
      <c r="X9" s="15">
        <v>2506.5100000000002</v>
      </c>
      <c r="Y9" s="15">
        <f t="shared" si="3"/>
        <v>2506.5100000000002</v>
      </c>
      <c r="Z9" s="16">
        <f t="shared" si="6"/>
        <v>90.440000000000055</v>
      </c>
      <c r="AA9" s="30"/>
      <c r="AB9" s="30"/>
      <c r="AC9" s="30"/>
      <c r="AD9" s="30"/>
    </row>
    <row r="10" spans="1:30" ht="60" x14ac:dyDescent="0.25">
      <c r="A10" s="5">
        <v>1</v>
      </c>
      <c r="B10" s="5">
        <v>4</v>
      </c>
      <c r="C10" s="6" t="s">
        <v>8</v>
      </c>
      <c r="D10" s="15">
        <v>82609.11</v>
      </c>
      <c r="E10" s="16">
        <f t="shared" si="7"/>
        <v>0</v>
      </c>
      <c r="F10" s="15">
        <v>82609.11</v>
      </c>
      <c r="G10" s="16">
        <f t="shared" si="8"/>
        <v>349.41000000000349</v>
      </c>
      <c r="H10" s="15">
        <v>82958.52</v>
      </c>
      <c r="I10" s="16">
        <f t="shared" si="9"/>
        <v>4337.929999999993</v>
      </c>
      <c r="J10" s="15">
        <v>87296.45</v>
      </c>
      <c r="K10" s="16">
        <f t="shared" si="10"/>
        <v>339.01000000000931</v>
      </c>
      <c r="L10" s="15">
        <v>87635.46</v>
      </c>
      <c r="M10" s="20">
        <f t="shared" si="11"/>
        <v>20.489999999990687</v>
      </c>
      <c r="N10" s="15">
        <v>87655.95</v>
      </c>
      <c r="O10" s="20">
        <f t="shared" si="12"/>
        <v>-400.00999999999476</v>
      </c>
      <c r="P10" s="15">
        <v>87255.94</v>
      </c>
      <c r="Q10" s="20">
        <f t="shared" si="4"/>
        <v>1241.0100000000093</v>
      </c>
      <c r="R10" s="15">
        <v>88896.960000000006</v>
      </c>
      <c r="S10" s="20">
        <f t="shared" si="13"/>
        <v>9.9999999947613105E-3</v>
      </c>
      <c r="T10" s="15">
        <v>88896.97</v>
      </c>
      <c r="U10" s="20">
        <f t="shared" si="14"/>
        <v>978.55999999999767</v>
      </c>
      <c r="V10" s="15">
        <v>89875.53</v>
      </c>
      <c r="W10" s="36">
        <f t="shared" si="5"/>
        <v>720.5</v>
      </c>
      <c r="X10" s="15">
        <v>90596.03</v>
      </c>
      <c r="Y10" s="15">
        <f t="shared" si="3"/>
        <v>90596.03</v>
      </c>
      <c r="Z10" s="16">
        <f t="shared" si="6"/>
        <v>7986.9199999999983</v>
      </c>
      <c r="AA10" s="30"/>
      <c r="AB10" s="30"/>
      <c r="AC10" s="30"/>
      <c r="AD10" s="30"/>
    </row>
    <row r="11" spans="1:30" x14ac:dyDescent="0.25">
      <c r="A11" s="5">
        <v>1</v>
      </c>
      <c r="B11" s="5">
        <v>5</v>
      </c>
      <c r="C11" s="6" t="s">
        <v>9</v>
      </c>
      <c r="D11" s="15">
        <v>7.48</v>
      </c>
      <c r="E11" s="16">
        <f t="shared" si="7"/>
        <v>0</v>
      </c>
      <c r="F11" s="15">
        <v>7.48</v>
      </c>
      <c r="G11" s="16">
        <f t="shared" si="8"/>
        <v>0</v>
      </c>
      <c r="H11" s="15">
        <v>7.48</v>
      </c>
      <c r="I11" s="16">
        <f t="shared" si="9"/>
        <v>0</v>
      </c>
      <c r="J11" s="15">
        <v>7.48</v>
      </c>
      <c r="K11" s="16">
        <f t="shared" si="10"/>
        <v>0</v>
      </c>
      <c r="L11" s="15">
        <v>7.48</v>
      </c>
      <c r="M11" s="20">
        <f t="shared" si="11"/>
        <v>0</v>
      </c>
      <c r="N11" s="15">
        <v>7.48</v>
      </c>
      <c r="O11" s="20">
        <f t="shared" si="12"/>
        <v>0</v>
      </c>
      <c r="P11" s="15">
        <v>7.48</v>
      </c>
      <c r="Q11" s="20">
        <f t="shared" si="4"/>
        <v>0</v>
      </c>
      <c r="R11" s="15">
        <v>7.48</v>
      </c>
      <c r="S11" s="20">
        <f t="shared" si="13"/>
        <v>0</v>
      </c>
      <c r="T11" s="15">
        <v>7.48</v>
      </c>
      <c r="U11" s="20">
        <f t="shared" si="14"/>
        <v>0</v>
      </c>
      <c r="V11" s="15">
        <v>7.48</v>
      </c>
      <c r="W11" s="36">
        <f t="shared" si="5"/>
        <v>0</v>
      </c>
      <c r="X11" s="15">
        <v>7.48</v>
      </c>
      <c r="Y11" s="15">
        <f t="shared" si="3"/>
        <v>7.48</v>
      </c>
      <c r="Z11" s="16">
        <f t="shared" si="6"/>
        <v>0</v>
      </c>
      <c r="AA11" s="30"/>
      <c r="AB11" s="30"/>
      <c r="AC11" s="30"/>
      <c r="AD11" s="30"/>
    </row>
    <row r="12" spans="1:30" ht="45" x14ac:dyDescent="0.25">
      <c r="A12" s="5">
        <v>1</v>
      </c>
      <c r="B12" s="5">
        <v>6</v>
      </c>
      <c r="C12" s="6" t="s">
        <v>10</v>
      </c>
      <c r="D12" s="15">
        <v>14635.85</v>
      </c>
      <c r="E12" s="16">
        <f t="shared" si="7"/>
        <v>0</v>
      </c>
      <c r="F12" s="15">
        <v>14635.85</v>
      </c>
      <c r="G12" s="16">
        <f t="shared" si="8"/>
        <v>0</v>
      </c>
      <c r="H12" s="15">
        <v>14635.85</v>
      </c>
      <c r="I12" s="16">
        <f t="shared" si="9"/>
        <v>915.78999999999905</v>
      </c>
      <c r="J12" s="15">
        <v>15551.64</v>
      </c>
      <c r="K12" s="16">
        <f t="shared" si="10"/>
        <v>0</v>
      </c>
      <c r="L12" s="15">
        <v>15551.64</v>
      </c>
      <c r="M12" s="20">
        <f t="shared" si="11"/>
        <v>1.0000000000218279E-2</v>
      </c>
      <c r="N12" s="15">
        <v>15551.65</v>
      </c>
      <c r="O12" s="20">
        <f t="shared" si="12"/>
        <v>0</v>
      </c>
      <c r="P12" s="15">
        <v>15551.65</v>
      </c>
      <c r="Q12" s="20">
        <f t="shared" si="4"/>
        <v>189.85000000000036</v>
      </c>
      <c r="R12" s="15">
        <v>15741.5</v>
      </c>
      <c r="S12" s="20">
        <f t="shared" si="13"/>
        <v>0</v>
      </c>
      <c r="T12" s="15">
        <v>15741.5</v>
      </c>
      <c r="U12" s="20">
        <f t="shared" si="14"/>
        <v>-1.0000000000218279E-2</v>
      </c>
      <c r="V12" s="15">
        <v>15741.49</v>
      </c>
      <c r="W12" s="36">
        <f t="shared" si="5"/>
        <v>0</v>
      </c>
      <c r="X12" s="15">
        <v>15741.49</v>
      </c>
      <c r="Y12" s="15">
        <f t="shared" si="3"/>
        <v>15741.49</v>
      </c>
      <c r="Z12" s="16">
        <f t="shared" si="6"/>
        <v>1105.6399999999994</v>
      </c>
      <c r="AA12" s="30"/>
      <c r="AB12" s="30"/>
      <c r="AC12" s="30"/>
      <c r="AD12" s="30"/>
    </row>
    <row r="13" spans="1:30" x14ac:dyDescent="0.25">
      <c r="A13" s="5">
        <v>1</v>
      </c>
      <c r="B13" s="5">
        <v>13</v>
      </c>
      <c r="C13" s="6" t="s">
        <v>11</v>
      </c>
      <c r="D13" s="15">
        <v>97913.8</v>
      </c>
      <c r="E13" s="16">
        <f t="shared" si="7"/>
        <v>8066.6699999999983</v>
      </c>
      <c r="F13" s="15">
        <v>105980.47</v>
      </c>
      <c r="G13" s="16">
        <f t="shared" si="8"/>
        <v>-10441.470000000001</v>
      </c>
      <c r="H13" s="15">
        <v>95539</v>
      </c>
      <c r="I13" s="16">
        <f t="shared" si="9"/>
        <v>-12559.580000000002</v>
      </c>
      <c r="J13" s="15">
        <v>82979.42</v>
      </c>
      <c r="K13" s="16">
        <f t="shared" si="10"/>
        <v>-2655.0299999999988</v>
      </c>
      <c r="L13" s="15">
        <v>80324.39</v>
      </c>
      <c r="M13" s="20">
        <f t="shared" si="11"/>
        <v>-3115.3899999999994</v>
      </c>
      <c r="N13" s="15">
        <v>77209</v>
      </c>
      <c r="O13" s="20">
        <f t="shared" si="12"/>
        <v>-3503.8800000000047</v>
      </c>
      <c r="P13" s="15">
        <v>73705.119999999995</v>
      </c>
      <c r="Q13" s="20">
        <f t="shared" si="4"/>
        <v>-2898.3699999999953</v>
      </c>
      <c r="R13" s="15">
        <v>74310.63</v>
      </c>
      <c r="S13" s="20">
        <f t="shared" si="13"/>
        <v>0</v>
      </c>
      <c r="T13" s="15">
        <v>74310.63</v>
      </c>
      <c r="U13" s="20">
        <f t="shared" si="14"/>
        <v>-364.1200000000099</v>
      </c>
      <c r="V13" s="15">
        <v>73946.509999999995</v>
      </c>
      <c r="W13" s="36">
        <f t="shared" si="5"/>
        <v>-548.08999999999651</v>
      </c>
      <c r="X13" s="15">
        <v>73398.42</v>
      </c>
      <c r="Y13" s="15">
        <f t="shared" si="3"/>
        <v>73398.42</v>
      </c>
      <c r="Z13" s="16">
        <f t="shared" si="6"/>
        <v>-24515.380000000005</v>
      </c>
      <c r="AA13" s="30"/>
      <c r="AB13" s="30"/>
      <c r="AC13" s="30"/>
      <c r="AD13" s="30"/>
    </row>
    <row r="14" spans="1:30" s="4" customFormat="1" x14ac:dyDescent="0.2">
      <c r="A14" s="2">
        <v>2</v>
      </c>
      <c r="B14" s="2" t="s">
        <v>4</v>
      </c>
      <c r="C14" s="3" t="s">
        <v>12</v>
      </c>
      <c r="D14" s="14">
        <f>D15</f>
        <v>1781.8</v>
      </c>
      <c r="E14" s="14">
        <f t="shared" ref="E14:Z14" si="15">E15</f>
        <v>0</v>
      </c>
      <c r="F14" s="14">
        <f t="shared" si="15"/>
        <v>1781.8</v>
      </c>
      <c r="G14" s="14">
        <f t="shared" si="15"/>
        <v>0</v>
      </c>
      <c r="H14" s="14">
        <f t="shared" si="15"/>
        <v>1781.8</v>
      </c>
      <c r="I14" s="14">
        <f t="shared" si="15"/>
        <v>0</v>
      </c>
      <c r="J14" s="14">
        <f t="shared" si="15"/>
        <v>1781.8</v>
      </c>
      <c r="K14" s="14">
        <f t="shared" si="15"/>
        <v>0</v>
      </c>
      <c r="L14" s="14">
        <f t="shared" si="15"/>
        <v>1781.8</v>
      </c>
      <c r="M14" s="14">
        <f t="shared" si="15"/>
        <v>0</v>
      </c>
      <c r="N14" s="14">
        <f t="shared" si="15"/>
        <v>1781.8</v>
      </c>
      <c r="O14" s="14">
        <f>O15</f>
        <v>0</v>
      </c>
      <c r="P14" s="14">
        <f>P15</f>
        <v>1781.8</v>
      </c>
      <c r="Q14" s="14">
        <f t="shared" si="15"/>
        <v>0</v>
      </c>
      <c r="R14" s="14">
        <f t="shared" si="15"/>
        <v>1781.8</v>
      </c>
      <c r="S14" s="20">
        <f t="shared" si="13"/>
        <v>0</v>
      </c>
      <c r="T14" s="14">
        <f t="shared" si="15"/>
        <v>1781.8</v>
      </c>
      <c r="U14" s="14">
        <f t="shared" si="15"/>
        <v>0</v>
      </c>
      <c r="V14" s="14">
        <f t="shared" si="15"/>
        <v>1781.8</v>
      </c>
      <c r="W14" s="14">
        <f t="shared" si="15"/>
        <v>2.2999999999999545</v>
      </c>
      <c r="X14" s="14">
        <f t="shared" si="15"/>
        <v>1784.1</v>
      </c>
      <c r="Y14" s="37">
        <f t="shared" si="3"/>
        <v>1784.1</v>
      </c>
      <c r="Z14" s="14">
        <f t="shared" si="15"/>
        <v>2.2999999999999545</v>
      </c>
      <c r="AA14" s="30"/>
      <c r="AB14" s="30"/>
      <c r="AC14" s="30"/>
      <c r="AD14" s="30"/>
    </row>
    <row r="15" spans="1:30" x14ac:dyDescent="0.25">
      <c r="A15" s="5">
        <v>2</v>
      </c>
      <c r="B15" s="5">
        <v>3</v>
      </c>
      <c r="C15" s="6" t="s">
        <v>13</v>
      </c>
      <c r="D15" s="15">
        <v>1781.8</v>
      </c>
      <c r="E15" s="16">
        <f t="shared" si="7"/>
        <v>0</v>
      </c>
      <c r="F15" s="15">
        <v>1781.8</v>
      </c>
      <c r="G15" s="16">
        <f t="shared" si="8"/>
        <v>0</v>
      </c>
      <c r="H15" s="15">
        <v>1781.8</v>
      </c>
      <c r="I15" s="16">
        <f t="shared" si="9"/>
        <v>0</v>
      </c>
      <c r="J15" s="15">
        <v>1781.8</v>
      </c>
      <c r="K15" s="16">
        <f t="shared" si="10"/>
        <v>0</v>
      </c>
      <c r="L15" s="15">
        <v>1781.8</v>
      </c>
      <c r="M15" s="20">
        <f t="shared" si="11"/>
        <v>0</v>
      </c>
      <c r="N15" s="15">
        <v>1781.8</v>
      </c>
      <c r="O15" s="20">
        <f>P15-N15</f>
        <v>0</v>
      </c>
      <c r="P15" s="15">
        <v>1781.8</v>
      </c>
      <c r="Q15" s="20">
        <f>R15-N15</f>
        <v>0</v>
      </c>
      <c r="R15" s="15">
        <v>1781.8</v>
      </c>
      <c r="S15" s="20">
        <f t="shared" si="13"/>
        <v>0</v>
      </c>
      <c r="T15" s="15">
        <v>1781.8</v>
      </c>
      <c r="U15" s="20">
        <f t="shared" si="14"/>
        <v>0</v>
      </c>
      <c r="V15" s="15">
        <v>1781.8</v>
      </c>
      <c r="W15" s="36">
        <f>X15-V15</f>
        <v>2.2999999999999545</v>
      </c>
      <c r="X15" s="15">
        <v>1784.1</v>
      </c>
      <c r="Y15" s="15">
        <f t="shared" si="3"/>
        <v>1784.1</v>
      </c>
      <c r="Z15" s="16">
        <f>Y15-D15</f>
        <v>2.2999999999999545</v>
      </c>
      <c r="AA15" s="30"/>
      <c r="AB15" s="30"/>
      <c r="AC15" s="30"/>
      <c r="AD15" s="30"/>
    </row>
    <row r="16" spans="1:30" s="7" customFormat="1" ht="28.5" x14ac:dyDescent="0.2">
      <c r="A16" s="2">
        <v>3</v>
      </c>
      <c r="B16" s="2" t="s">
        <v>4</v>
      </c>
      <c r="C16" s="3" t="s">
        <v>14</v>
      </c>
      <c r="D16" s="14">
        <f>D17+D18</f>
        <v>9541.83</v>
      </c>
      <c r="E16" s="14">
        <f t="shared" ref="E16:Z16" si="16">E17+E18</f>
        <v>50</v>
      </c>
      <c r="F16" s="14">
        <f t="shared" si="16"/>
        <v>9591.83</v>
      </c>
      <c r="G16" s="14">
        <f t="shared" si="16"/>
        <v>973.98999999999978</v>
      </c>
      <c r="H16" s="14">
        <f t="shared" si="16"/>
        <v>10565.82</v>
      </c>
      <c r="I16" s="14">
        <f t="shared" si="16"/>
        <v>507.72999999999956</v>
      </c>
      <c r="J16" s="14">
        <f t="shared" si="16"/>
        <v>11073.55</v>
      </c>
      <c r="K16" s="14">
        <f t="shared" si="16"/>
        <v>-9.9999999983992893E-3</v>
      </c>
      <c r="L16" s="14">
        <f t="shared" si="16"/>
        <v>11073.54</v>
      </c>
      <c r="M16" s="14">
        <f t="shared" si="16"/>
        <v>350.0099999999984</v>
      </c>
      <c r="N16" s="14">
        <f t="shared" si="16"/>
        <v>11423.55</v>
      </c>
      <c r="O16" s="14">
        <f>O18+O17</f>
        <v>0</v>
      </c>
      <c r="P16" s="14">
        <f>P18+P17</f>
        <v>11423.55</v>
      </c>
      <c r="Q16" s="14">
        <f t="shared" si="16"/>
        <v>-2.7999999999992724</v>
      </c>
      <c r="R16" s="14">
        <f t="shared" si="16"/>
        <v>11420.75</v>
      </c>
      <c r="S16" s="20">
        <f t="shared" si="13"/>
        <v>0</v>
      </c>
      <c r="T16" s="14">
        <f t="shared" si="16"/>
        <v>11420.75</v>
      </c>
      <c r="U16" s="14">
        <f t="shared" si="16"/>
        <v>-124.57999999999993</v>
      </c>
      <c r="V16" s="14">
        <f t="shared" si="16"/>
        <v>11296.17</v>
      </c>
      <c r="W16" s="14">
        <f t="shared" si="16"/>
        <v>-5.819999999999709</v>
      </c>
      <c r="X16" s="14">
        <f t="shared" si="16"/>
        <v>11290.35</v>
      </c>
      <c r="Y16" s="37">
        <f t="shared" si="3"/>
        <v>11290.35</v>
      </c>
      <c r="Z16" s="14">
        <f t="shared" si="16"/>
        <v>1748.5200000000004</v>
      </c>
      <c r="AA16" s="30"/>
      <c r="AB16" s="30"/>
      <c r="AC16" s="30"/>
      <c r="AD16" s="30"/>
    </row>
    <row r="17" spans="1:30" ht="45" x14ac:dyDescent="0.25">
      <c r="A17" s="5">
        <v>3</v>
      </c>
      <c r="B17" s="5">
        <v>10</v>
      </c>
      <c r="C17" s="6" t="s">
        <v>64</v>
      </c>
      <c r="D17" s="15">
        <v>9133.83</v>
      </c>
      <c r="E17" s="16">
        <f t="shared" si="7"/>
        <v>50</v>
      </c>
      <c r="F17" s="15">
        <v>9183.83</v>
      </c>
      <c r="G17" s="16">
        <f t="shared" si="8"/>
        <v>491.98999999999978</v>
      </c>
      <c r="H17" s="15">
        <v>9675.82</v>
      </c>
      <c r="I17" s="16">
        <f t="shared" si="9"/>
        <v>497.72999999999956</v>
      </c>
      <c r="J17" s="15">
        <v>10173.549999999999</v>
      </c>
      <c r="K17" s="16">
        <f t="shared" si="10"/>
        <v>-9.9999999983992893E-3</v>
      </c>
      <c r="L17" s="15">
        <v>10173.540000000001</v>
      </c>
      <c r="M17" s="20">
        <f t="shared" si="11"/>
        <v>750.0099999999984</v>
      </c>
      <c r="N17" s="15">
        <v>10923.55</v>
      </c>
      <c r="O17" s="20">
        <f>P17-N17</f>
        <v>0</v>
      </c>
      <c r="P17" s="15">
        <v>10923.55</v>
      </c>
      <c r="Q17" s="20">
        <f>R17-N17</f>
        <v>-2.7999999999992724</v>
      </c>
      <c r="R17" s="15">
        <v>10920.75</v>
      </c>
      <c r="S17" s="20">
        <f t="shared" si="13"/>
        <v>0</v>
      </c>
      <c r="T17" s="15">
        <v>10920.75</v>
      </c>
      <c r="U17" s="20">
        <f t="shared" si="14"/>
        <v>-130.57999999999993</v>
      </c>
      <c r="V17" s="15">
        <v>10790.17</v>
      </c>
      <c r="W17" s="36">
        <f>X17-V17</f>
        <v>-5.819999999999709</v>
      </c>
      <c r="X17" s="15">
        <v>10784.35</v>
      </c>
      <c r="Y17" s="15">
        <f t="shared" si="3"/>
        <v>10784.35</v>
      </c>
      <c r="Z17" s="16">
        <f>Y17-D17</f>
        <v>1650.5200000000004</v>
      </c>
      <c r="AA17" s="30"/>
      <c r="AB17" s="30"/>
      <c r="AC17" s="30"/>
      <c r="AD17" s="30"/>
    </row>
    <row r="18" spans="1:30" ht="30" x14ac:dyDescent="0.25">
      <c r="A18" s="5">
        <v>3</v>
      </c>
      <c r="B18" s="5">
        <v>14</v>
      </c>
      <c r="C18" s="6" t="s">
        <v>67</v>
      </c>
      <c r="D18" s="15">
        <v>408</v>
      </c>
      <c r="E18" s="16">
        <f t="shared" si="7"/>
        <v>0</v>
      </c>
      <c r="F18" s="15">
        <v>408</v>
      </c>
      <c r="G18" s="16">
        <f t="shared" si="8"/>
        <v>482</v>
      </c>
      <c r="H18" s="15">
        <v>890</v>
      </c>
      <c r="I18" s="16">
        <f t="shared" si="9"/>
        <v>10</v>
      </c>
      <c r="J18" s="15">
        <v>900</v>
      </c>
      <c r="K18" s="16">
        <f t="shared" si="10"/>
        <v>0</v>
      </c>
      <c r="L18" s="15">
        <v>900</v>
      </c>
      <c r="M18" s="20">
        <f t="shared" si="11"/>
        <v>-400</v>
      </c>
      <c r="N18" s="15">
        <v>500</v>
      </c>
      <c r="O18" s="20">
        <f>P18-N18</f>
        <v>0</v>
      </c>
      <c r="P18" s="15">
        <v>500</v>
      </c>
      <c r="Q18" s="20">
        <f>R18-N18</f>
        <v>0</v>
      </c>
      <c r="R18" s="15">
        <v>500</v>
      </c>
      <c r="S18" s="20">
        <f t="shared" si="13"/>
        <v>0</v>
      </c>
      <c r="T18" s="15">
        <v>500</v>
      </c>
      <c r="U18" s="20">
        <f t="shared" si="14"/>
        <v>6</v>
      </c>
      <c r="V18" s="15">
        <v>506</v>
      </c>
      <c r="W18" s="36">
        <f>X18-V18</f>
        <v>0</v>
      </c>
      <c r="X18" s="15">
        <v>506</v>
      </c>
      <c r="Y18" s="15">
        <f t="shared" si="3"/>
        <v>506</v>
      </c>
      <c r="Z18" s="16">
        <f>Y18-D18</f>
        <v>98</v>
      </c>
      <c r="AA18" s="30"/>
      <c r="AB18" s="30"/>
      <c r="AC18" s="30"/>
      <c r="AD18" s="30"/>
    </row>
    <row r="19" spans="1:30" s="4" customFormat="1" x14ac:dyDescent="0.2">
      <c r="A19" s="2">
        <v>4</v>
      </c>
      <c r="B19" s="2" t="s">
        <v>4</v>
      </c>
      <c r="C19" s="3" t="s">
        <v>15</v>
      </c>
      <c r="D19" s="14">
        <f>D20+D21+D22</f>
        <v>20775.18</v>
      </c>
      <c r="E19" s="14">
        <f t="shared" ref="E19:Z19" si="17">E20+E21+E22</f>
        <v>103055.73</v>
      </c>
      <c r="F19" s="14">
        <f t="shared" si="17"/>
        <v>123830.91</v>
      </c>
      <c r="G19" s="14">
        <f t="shared" si="17"/>
        <v>99894.6</v>
      </c>
      <c r="H19" s="14">
        <f t="shared" si="17"/>
        <v>223725.51</v>
      </c>
      <c r="I19" s="14">
        <f t="shared" si="17"/>
        <v>15538.409999999974</v>
      </c>
      <c r="J19" s="14">
        <f t="shared" si="17"/>
        <v>239263.91999999998</v>
      </c>
      <c r="K19" s="14">
        <f t="shared" si="17"/>
        <v>52640.410000000033</v>
      </c>
      <c r="L19" s="14">
        <f t="shared" si="17"/>
        <v>291904.33</v>
      </c>
      <c r="M19" s="14">
        <f t="shared" si="17"/>
        <v>796.05999999999767</v>
      </c>
      <c r="N19" s="14">
        <f t="shared" si="17"/>
        <v>292700.39</v>
      </c>
      <c r="O19" s="39">
        <f t="shared" ref="O19:O21" si="18">P19-N19</f>
        <v>0</v>
      </c>
      <c r="P19" s="14">
        <f>P20+P21+P22</f>
        <v>292700.39</v>
      </c>
      <c r="Q19" s="14">
        <f t="shared" si="17"/>
        <v>-40</v>
      </c>
      <c r="R19" s="14">
        <f t="shared" si="17"/>
        <v>292660.39</v>
      </c>
      <c r="S19" s="20">
        <f t="shared" si="13"/>
        <v>0</v>
      </c>
      <c r="T19" s="14">
        <f t="shared" si="17"/>
        <v>292660.39</v>
      </c>
      <c r="U19" s="14">
        <f t="shared" si="17"/>
        <v>-1721.719999999993</v>
      </c>
      <c r="V19" s="14">
        <f t="shared" si="17"/>
        <v>290938.67000000004</v>
      </c>
      <c r="W19" s="14">
        <f t="shared" si="17"/>
        <v>1394</v>
      </c>
      <c r="X19" s="14">
        <f t="shared" si="17"/>
        <v>292332.67000000004</v>
      </c>
      <c r="Y19" s="37">
        <f t="shared" si="3"/>
        <v>292332.67000000004</v>
      </c>
      <c r="Z19" s="14">
        <f t="shared" si="17"/>
        <v>271557.49000000005</v>
      </c>
      <c r="AA19" s="30"/>
      <c r="AB19" s="30"/>
      <c r="AC19" s="30"/>
      <c r="AD19" s="30"/>
    </row>
    <row r="20" spans="1:30" x14ac:dyDescent="0.25">
      <c r="A20" s="5">
        <v>4</v>
      </c>
      <c r="B20" s="5">
        <v>5</v>
      </c>
      <c r="C20" s="6" t="s">
        <v>16</v>
      </c>
      <c r="D20" s="15">
        <v>4469.0200000000004</v>
      </c>
      <c r="E20" s="16">
        <f t="shared" si="7"/>
        <v>0</v>
      </c>
      <c r="F20" s="15">
        <v>4469.0200000000004</v>
      </c>
      <c r="G20" s="16">
        <f t="shared" si="8"/>
        <v>-1740.0000000000005</v>
      </c>
      <c r="H20" s="15">
        <v>2729.02</v>
      </c>
      <c r="I20" s="16">
        <f t="shared" si="9"/>
        <v>0</v>
      </c>
      <c r="J20" s="15">
        <v>2729.02</v>
      </c>
      <c r="K20" s="16">
        <f t="shared" si="10"/>
        <v>0</v>
      </c>
      <c r="L20" s="15">
        <v>2729.02</v>
      </c>
      <c r="M20" s="20">
        <f t="shared" si="11"/>
        <v>140</v>
      </c>
      <c r="N20" s="15">
        <v>2869.02</v>
      </c>
      <c r="O20" s="20">
        <f t="shared" si="18"/>
        <v>0</v>
      </c>
      <c r="P20" s="15">
        <v>2869.02</v>
      </c>
      <c r="Q20" s="20">
        <f>R20-N20</f>
        <v>0</v>
      </c>
      <c r="R20" s="15">
        <v>2869.02</v>
      </c>
      <c r="S20" s="20">
        <f t="shared" si="13"/>
        <v>0</v>
      </c>
      <c r="T20" s="15">
        <v>2869.02</v>
      </c>
      <c r="U20" s="20">
        <f t="shared" si="14"/>
        <v>0</v>
      </c>
      <c r="V20" s="15">
        <v>2869.02</v>
      </c>
      <c r="W20" s="36">
        <f>X20-V20</f>
        <v>1100</v>
      </c>
      <c r="X20" s="15">
        <v>3969.02</v>
      </c>
      <c r="Y20" s="15">
        <f t="shared" si="3"/>
        <v>3969.02</v>
      </c>
      <c r="Z20" s="16">
        <f>Y20-D20</f>
        <v>-500.00000000000045</v>
      </c>
      <c r="AA20" s="30"/>
      <c r="AB20" s="30"/>
      <c r="AC20" s="30"/>
      <c r="AD20" s="30"/>
    </row>
    <row r="21" spans="1:30" x14ac:dyDescent="0.25">
      <c r="A21" s="5">
        <v>4</v>
      </c>
      <c r="B21" s="5">
        <v>9</v>
      </c>
      <c r="C21" s="6" t="s">
        <v>17</v>
      </c>
      <c r="D21" s="15">
        <v>16261.16</v>
      </c>
      <c r="E21" s="16">
        <f t="shared" si="7"/>
        <v>101318.69</v>
      </c>
      <c r="F21" s="15">
        <v>117579.85</v>
      </c>
      <c r="G21" s="16">
        <f t="shared" si="8"/>
        <v>101634.6</v>
      </c>
      <c r="H21" s="15">
        <v>219214.45</v>
      </c>
      <c r="I21" s="16">
        <f t="shared" si="9"/>
        <v>15538.409999999974</v>
      </c>
      <c r="J21" s="15">
        <v>234752.86</v>
      </c>
      <c r="K21" s="16">
        <f t="shared" si="10"/>
        <v>52640.410000000033</v>
      </c>
      <c r="L21" s="15">
        <v>287393.27</v>
      </c>
      <c r="M21" s="20">
        <f t="shared" si="11"/>
        <v>650.05999999999767</v>
      </c>
      <c r="N21" s="15">
        <v>288043.33</v>
      </c>
      <c r="O21" s="20">
        <f t="shared" si="18"/>
        <v>0</v>
      </c>
      <c r="P21" s="15">
        <v>288043.33</v>
      </c>
      <c r="Q21" s="20">
        <f>R21-N21</f>
        <v>0</v>
      </c>
      <c r="R21" s="15">
        <v>288043.33</v>
      </c>
      <c r="S21" s="20">
        <f t="shared" si="13"/>
        <v>0</v>
      </c>
      <c r="T21" s="15">
        <v>288043.33</v>
      </c>
      <c r="U21" s="20">
        <f t="shared" si="14"/>
        <v>-844.67999999999302</v>
      </c>
      <c r="V21" s="15">
        <v>287198.65000000002</v>
      </c>
      <c r="W21" s="36">
        <f>X21-V21</f>
        <v>300</v>
      </c>
      <c r="X21" s="15">
        <v>287498.65000000002</v>
      </c>
      <c r="Y21" s="15">
        <f t="shared" si="3"/>
        <v>287498.65000000002</v>
      </c>
      <c r="Z21" s="16">
        <f>Y21-D21</f>
        <v>271237.49000000005</v>
      </c>
      <c r="AA21" s="30"/>
      <c r="AB21" s="30"/>
      <c r="AC21" s="30"/>
      <c r="AD21" s="30"/>
    </row>
    <row r="22" spans="1:30" ht="30" x14ac:dyDescent="0.25">
      <c r="A22" s="5">
        <v>4</v>
      </c>
      <c r="B22" s="5">
        <v>12</v>
      </c>
      <c r="C22" s="6" t="s">
        <v>18</v>
      </c>
      <c r="D22" s="15">
        <v>45</v>
      </c>
      <c r="E22" s="16">
        <f t="shared" si="7"/>
        <v>1737.04</v>
      </c>
      <c r="F22" s="15">
        <v>1782.04</v>
      </c>
      <c r="G22" s="16">
        <f t="shared" si="8"/>
        <v>0</v>
      </c>
      <c r="H22" s="15">
        <v>1782.04</v>
      </c>
      <c r="I22" s="16">
        <f t="shared" si="9"/>
        <v>0</v>
      </c>
      <c r="J22" s="15">
        <v>1782.04</v>
      </c>
      <c r="K22" s="16">
        <f t="shared" si="10"/>
        <v>0</v>
      </c>
      <c r="L22" s="15">
        <v>1782.04</v>
      </c>
      <c r="M22" s="20">
        <f t="shared" si="11"/>
        <v>6</v>
      </c>
      <c r="N22" s="15">
        <v>1788.04</v>
      </c>
      <c r="O22" s="20">
        <f>P22-N22</f>
        <v>0</v>
      </c>
      <c r="P22" s="15">
        <v>1788.04</v>
      </c>
      <c r="Q22" s="20">
        <f>R22-N22</f>
        <v>-40</v>
      </c>
      <c r="R22" s="15">
        <v>1748.04</v>
      </c>
      <c r="S22" s="20">
        <f t="shared" si="13"/>
        <v>0</v>
      </c>
      <c r="T22" s="15">
        <v>1748.04</v>
      </c>
      <c r="U22" s="20">
        <f t="shared" si="14"/>
        <v>-877.04</v>
      </c>
      <c r="V22" s="15">
        <v>871</v>
      </c>
      <c r="W22" s="36">
        <f>X22-V22</f>
        <v>-6</v>
      </c>
      <c r="X22" s="15">
        <v>865</v>
      </c>
      <c r="Y22" s="15">
        <f t="shared" si="3"/>
        <v>865</v>
      </c>
      <c r="Z22" s="16">
        <f>Y22-D22</f>
        <v>820</v>
      </c>
      <c r="AA22" s="30"/>
      <c r="AB22" s="30"/>
      <c r="AC22" s="30"/>
      <c r="AD22" s="30"/>
    </row>
    <row r="23" spans="1:30" s="4" customFormat="1" x14ac:dyDescent="0.2">
      <c r="A23" s="2">
        <v>5</v>
      </c>
      <c r="B23" s="2" t="s">
        <v>4</v>
      </c>
      <c r="C23" s="3" t="s">
        <v>19</v>
      </c>
      <c r="D23" s="14">
        <f>D24+D25+D26</f>
        <v>40536.629999999997</v>
      </c>
      <c r="E23" s="14">
        <f t="shared" ref="E23:Z23" si="19">E24+E25+E26</f>
        <v>1298.0699999999997</v>
      </c>
      <c r="F23" s="14">
        <f t="shared" si="19"/>
        <v>41834.699999999997</v>
      </c>
      <c r="G23" s="14">
        <f t="shared" si="19"/>
        <v>1778.5599999999977</v>
      </c>
      <c r="H23" s="14">
        <f t="shared" si="19"/>
        <v>43613.259999999995</v>
      </c>
      <c r="I23" s="14">
        <f t="shared" si="19"/>
        <v>4852.4300000000012</v>
      </c>
      <c r="J23" s="14">
        <f t="shared" si="19"/>
        <v>48465.689999999995</v>
      </c>
      <c r="K23" s="14">
        <f t="shared" si="19"/>
        <v>6202.5400000000009</v>
      </c>
      <c r="L23" s="14">
        <f t="shared" si="19"/>
        <v>54668.229999999996</v>
      </c>
      <c r="M23" s="14">
        <f t="shared" si="19"/>
        <v>1032.6499999999978</v>
      </c>
      <c r="N23" s="14">
        <f t="shared" si="19"/>
        <v>55700.88</v>
      </c>
      <c r="O23" s="39">
        <f t="shared" ref="O23:O25" si="20">P23-N23</f>
        <v>46.090000000003783</v>
      </c>
      <c r="P23" s="14">
        <f>P24+P25+P26</f>
        <v>55746.97</v>
      </c>
      <c r="Q23" s="14">
        <f t="shared" si="19"/>
        <v>24761.80000000001</v>
      </c>
      <c r="R23" s="14">
        <f t="shared" si="19"/>
        <v>80462.680000000008</v>
      </c>
      <c r="S23" s="20">
        <f t="shared" si="13"/>
        <v>29.989999999990687</v>
      </c>
      <c r="T23" s="14">
        <f t="shared" si="19"/>
        <v>80492.67</v>
      </c>
      <c r="U23" s="14">
        <f t="shared" si="19"/>
        <v>1202.7900000000081</v>
      </c>
      <c r="V23" s="14">
        <f t="shared" si="19"/>
        <v>81695.460000000006</v>
      </c>
      <c r="W23" s="14">
        <f t="shared" si="19"/>
        <v>120.77999999999611</v>
      </c>
      <c r="X23" s="14">
        <f t="shared" si="19"/>
        <v>81816.240000000005</v>
      </c>
      <c r="Y23" s="37">
        <f t="shared" si="3"/>
        <v>81816.239999999991</v>
      </c>
      <c r="Z23" s="14">
        <f t="shared" si="19"/>
        <v>41279.61</v>
      </c>
      <c r="AA23" s="30"/>
      <c r="AB23" s="30"/>
      <c r="AC23" s="30"/>
      <c r="AD23" s="30"/>
    </row>
    <row r="24" spans="1:30" x14ac:dyDescent="0.25">
      <c r="A24" s="5">
        <v>5</v>
      </c>
      <c r="B24" s="5">
        <v>1</v>
      </c>
      <c r="C24" s="6" t="s">
        <v>20</v>
      </c>
      <c r="D24" s="15">
        <v>4398.71</v>
      </c>
      <c r="E24" s="16">
        <f t="shared" si="7"/>
        <v>0</v>
      </c>
      <c r="F24" s="15">
        <v>4398.71</v>
      </c>
      <c r="G24" s="16">
        <f t="shared" si="8"/>
        <v>0</v>
      </c>
      <c r="H24" s="15">
        <v>4398.71</v>
      </c>
      <c r="I24" s="16">
        <f t="shared" si="9"/>
        <v>-2244.79</v>
      </c>
      <c r="J24" s="15">
        <v>2153.92</v>
      </c>
      <c r="K24" s="16">
        <f t="shared" si="10"/>
        <v>0</v>
      </c>
      <c r="L24" s="15">
        <v>2153.92</v>
      </c>
      <c r="M24" s="20">
        <f t="shared" si="11"/>
        <v>0</v>
      </c>
      <c r="N24" s="15">
        <v>2153.92</v>
      </c>
      <c r="O24" s="20">
        <f t="shared" si="20"/>
        <v>-653.92000000000007</v>
      </c>
      <c r="P24" s="15">
        <v>1500</v>
      </c>
      <c r="Q24" s="20">
        <f>R24-N24</f>
        <v>-653.92000000000007</v>
      </c>
      <c r="R24" s="15">
        <v>1500</v>
      </c>
      <c r="S24" s="20">
        <f t="shared" si="13"/>
        <v>0</v>
      </c>
      <c r="T24" s="15">
        <v>1500</v>
      </c>
      <c r="U24" s="20">
        <f t="shared" si="14"/>
        <v>0</v>
      </c>
      <c r="V24" s="15">
        <v>1500</v>
      </c>
      <c r="W24" s="36">
        <f>X24-V24</f>
        <v>0</v>
      </c>
      <c r="X24" s="15">
        <v>1500</v>
      </c>
      <c r="Y24" s="15">
        <f t="shared" si="3"/>
        <v>1500</v>
      </c>
      <c r="Z24" s="16">
        <f>Y24-D24</f>
        <v>-2898.71</v>
      </c>
      <c r="AA24" s="30"/>
      <c r="AB24" s="30"/>
      <c r="AC24" s="30"/>
      <c r="AD24" s="30"/>
    </row>
    <row r="25" spans="1:30" x14ac:dyDescent="0.25">
      <c r="A25" s="5">
        <v>5</v>
      </c>
      <c r="B25" s="5">
        <v>3</v>
      </c>
      <c r="C25" s="6" t="s">
        <v>21</v>
      </c>
      <c r="D25" s="15">
        <v>35872</v>
      </c>
      <c r="E25" s="16">
        <f t="shared" si="7"/>
        <v>1298.0699999999997</v>
      </c>
      <c r="F25" s="15">
        <v>37170.07</v>
      </c>
      <c r="G25" s="16">
        <f t="shared" si="8"/>
        <v>1778.5599999999977</v>
      </c>
      <c r="H25" s="15">
        <v>38948.629999999997</v>
      </c>
      <c r="I25" s="16">
        <f t="shared" si="9"/>
        <v>7097.2200000000012</v>
      </c>
      <c r="J25" s="15">
        <v>46045.85</v>
      </c>
      <c r="K25" s="16">
        <f t="shared" si="10"/>
        <v>6202.5400000000009</v>
      </c>
      <c r="L25" s="15">
        <v>52248.39</v>
      </c>
      <c r="M25" s="20">
        <f t="shared" si="11"/>
        <v>-714.01000000000204</v>
      </c>
      <c r="N25" s="15">
        <v>51534.38</v>
      </c>
      <c r="O25" s="20">
        <f t="shared" si="20"/>
        <v>700.01000000000204</v>
      </c>
      <c r="P25" s="15">
        <v>52234.39</v>
      </c>
      <c r="Q25" s="20">
        <f>R25-N25</f>
        <v>25415.720000000008</v>
      </c>
      <c r="R25" s="15">
        <v>76950.100000000006</v>
      </c>
      <c r="S25" s="20">
        <f t="shared" si="13"/>
        <v>29.989999999990687</v>
      </c>
      <c r="T25" s="15">
        <v>76980.09</v>
      </c>
      <c r="U25" s="20">
        <f t="shared" si="14"/>
        <v>1162.7900000000081</v>
      </c>
      <c r="V25" s="15">
        <v>78142.880000000005</v>
      </c>
      <c r="W25" s="36">
        <f>X25-V25</f>
        <v>146.47999999999593</v>
      </c>
      <c r="X25" s="15">
        <v>78289.36</v>
      </c>
      <c r="Y25" s="15">
        <f t="shared" si="3"/>
        <v>78289.36</v>
      </c>
      <c r="Z25" s="16">
        <f>Y25-D25</f>
        <v>42417.36</v>
      </c>
      <c r="AA25" s="30"/>
      <c r="AB25" s="30"/>
      <c r="AC25" s="30"/>
      <c r="AD25" s="30"/>
    </row>
    <row r="26" spans="1:30" ht="30" x14ac:dyDescent="0.25">
      <c r="A26" s="5">
        <v>5</v>
      </c>
      <c r="B26" s="5">
        <v>5</v>
      </c>
      <c r="C26" s="6" t="s">
        <v>22</v>
      </c>
      <c r="D26" s="15">
        <v>265.92</v>
      </c>
      <c r="E26" s="16">
        <f t="shared" si="7"/>
        <v>0</v>
      </c>
      <c r="F26" s="15">
        <v>265.92</v>
      </c>
      <c r="G26" s="16">
        <f t="shared" si="8"/>
        <v>0</v>
      </c>
      <c r="H26" s="15">
        <v>265.92</v>
      </c>
      <c r="I26" s="16">
        <f t="shared" si="9"/>
        <v>0</v>
      </c>
      <c r="J26" s="15">
        <v>265.92</v>
      </c>
      <c r="K26" s="16">
        <f t="shared" si="10"/>
        <v>0</v>
      </c>
      <c r="L26" s="15">
        <v>265.92</v>
      </c>
      <c r="M26" s="20">
        <f t="shared" si="11"/>
        <v>1746.6599999999999</v>
      </c>
      <c r="N26" s="15">
        <v>2012.58</v>
      </c>
      <c r="O26" s="20">
        <f>P26-N26</f>
        <v>0</v>
      </c>
      <c r="P26" s="15">
        <v>2012.58</v>
      </c>
      <c r="Q26" s="20">
        <f>R26-N26</f>
        <v>0</v>
      </c>
      <c r="R26" s="15">
        <v>2012.58</v>
      </c>
      <c r="S26" s="20">
        <f t="shared" si="13"/>
        <v>0</v>
      </c>
      <c r="T26" s="15">
        <v>2012.58</v>
      </c>
      <c r="U26" s="20">
        <f t="shared" si="14"/>
        <v>40</v>
      </c>
      <c r="V26" s="15">
        <v>2052.58</v>
      </c>
      <c r="W26" s="36">
        <f>X26-V26</f>
        <v>-25.699999999999818</v>
      </c>
      <c r="X26" s="15">
        <v>2026.88</v>
      </c>
      <c r="Y26" s="15">
        <f t="shared" si="3"/>
        <v>2026.88</v>
      </c>
      <c r="Z26" s="16">
        <f>Y26-D26</f>
        <v>1760.96</v>
      </c>
      <c r="AA26" s="30"/>
      <c r="AB26" s="30"/>
      <c r="AC26" s="30"/>
      <c r="AD26" s="30"/>
    </row>
    <row r="27" spans="1:30" s="4" customFormat="1" x14ac:dyDescent="0.2">
      <c r="A27" s="2">
        <v>7</v>
      </c>
      <c r="B27" s="2" t="s">
        <v>4</v>
      </c>
      <c r="C27" s="3" t="s">
        <v>23</v>
      </c>
      <c r="D27" s="14">
        <f>D28+D29+D30+D31+D32+D33</f>
        <v>507049.02</v>
      </c>
      <c r="E27" s="14">
        <f t="shared" ref="E27:Z27" si="21">E28+E29+E30+E31+E32+E33</f>
        <v>6272.52</v>
      </c>
      <c r="F27" s="14">
        <f t="shared" si="21"/>
        <v>513321.54</v>
      </c>
      <c r="G27" s="14">
        <f t="shared" si="21"/>
        <v>27349.379999999986</v>
      </c>
      <c r="H27" s="14">
        <f t="shared" si="21"/>
        <v>540670.91999999993</v>
      </c>
      <c r="I27" s="14">
        <f t="shared" si="21"/>
        <v>3628.3899999999903</v>
      </c>
      <c r="J27" s="14">
        <f t="shared" si="21"/>
        <v>544299.30999999994</v>
      </c>
      <c r="K27" s="14">
        <f t="shared" si="21"/>
        <v>5023.3100000000086</v>
      </c>
      <c r="L27" s="14">
        <f t="shared" si="21"/>
        <v>549322.61999999988</v>
      </c>
      <c r="M27" s="14">
        <f t="shared" si="21"/>
        <v>18838.730000000014</v>
      </c>
      <c r="N27" s="14">
        <f>N28+N29+N30+N31+N32+N33</f>
        <v>568161.35</v>
      </c>
      <c r="O27" s="20">
        <f t="shared" ref="O27:O32" si="22">P27-N27</f>
        <v>-1994</v>
      </c>
      <c r="P27" s="14">
        <f>P28+P29+P30+P31+P32+P33</f>
        <v>566167.35</v>
      </c>
      <c r="Q27" s="14">
        <f t="shared" si="21"/>
        <v>101.24999999996726</v>
      </c>
      <c r="R27" s="14">
        <f t="shared" si="21"/>
        <v>568262.60000000009</v>
      </c>
      <c r="S27" s="20">
        <f t="shared" si="13"/>
        <v>260.40000000002328</v>
      </c>
      <c r="T27" s="14">
        <f t="shared" si="21"/>
        <v>568523.00000000012</v>
      </c>
      <c r="U27" s="14">
        <f t="shared" si="21"/>
        <v>-72.870000000021832</v>
      </c>
      <c r="V27" s="14">
        <f t="shared" si="21"/>
        <v>568450.13</v>
      </c>
      <c r="W27" s="14">
        <f t="shared" si="21"/>
        <v>11268.930000000026</v>
      </c>
      <c r="X27" s="14">
        <f t="shared" si="21"/>
        <v>579719.05999999994</v>
      </c>
      <c r="Y27" s="37">
        <f t="shared" si="3"/>
        <v>579719.06000000017</v>
      </c>
      <c r="Z27" s="14">
        <f t="shared" si="21"/>
        <v>72670.039999999994</v>
      </c>
      <c r="AA27" s="30"/>
      <c r="AB27" s="30"/>
      <c r="AC27" s="30"/>
      <c r="AD27" s="30"/>
    </row>
    <row r="28" spans="1:30" x14ac:dyDescent="0.25">
      <c r="A28" s="5">
        <v>7</v>
      </c>
      <c r="B28" s="5">
        <v>1</v>
      </c>
      <c r="C28" s="6" t="s">
        <v>24</v>
      </c>
      <c r="D28" s="15">
        <v>153610.56</v>
      </c>
      <c r="E28" s="16">
        <f t="shared" si="7"/>
        <v>403.36000000001513</v>
      </c>
      <c r="F28" s="15">
        <v>154013.92000000001</v>
      </c>
      <c r="G28" s="16">
        <f t="shared" si="8"/>
        <v>9740.0899999999965</v>
      </c>
      <c r="H28" s="15">
        <v>163754.01</v>
      </c>
      <c r="I28" s="16">
        <f t="shared" si="9"/>
        <v>-213.66000000000349</v>
      </c>
      <c r="J28" s="15">
        <v>163540.35</v>
      </c>
      <c r="K28" s="16">
        <f t="shared" si="10"/>
        <v>1261.3699999999953</v>
      </c>
      <c r="L28" s="15">
        <v>164801.72</v>
      </c>
      <c r="M28" s="20">
        <f t="shared" si="11"/>
        <v>13842.679999999993</v>
      </c>
      <c r="N28" s="15">
        <v>178644.4</v>
      </c>
      <c r="O28" s="20">
        <f t="shared" si="22"/>
        <v>-9.9999999802093953E-3</v>
      </c>
      <c r="P28" s="15">
        <v>178644.39</v>
      </c>
      <c r="Q28" s="20">
        <f t="shared" ref="Q28:Q33" si="23">R28-N28</f>
        <v>-2471.070000000007</v>
      </c>
      <c r="R28" s="15">
        <v>176173.33</v>
      </c>
      <c r="S28" s="20">
        <f t="shared" si="13"/>
        <v>0</v>
      </c>
      <c r="T28" s="15">
        <v>176173.33</v>
      </c>
      <c r="U28" s="20">
        <f t="shared" si="14"/>
        <v>1724.9700000000012</v>
      </c>
      <c r="V28" s="15">
        <v>177898.3</v>
      </c>
      <c r="W28" s="36">
        <f t="shared" ref="W28:W33" si="24">X28-V28</f>
        <v>1333.2200000000012</v>
      </c>
      <c r="X28" s="15">
        <v>179231.52</v>
      </c>
      <c r="Y28" s="15">
        <f t="shared" si="3"/>
        <v>179231.52</v>
      </c>
      <c r="Z28" s="16">
        <f t="shared" ref="Z28:Z33" si="25">Y28-D28</f>
        <v>25620.959999999992</v>
      </c>
      <c r="AA28" s="30"/>
      <c r="AB28" s="30"/>
      <c r="AC28" s="30"/>
      <c r="AD28" s="30"/>
    </row>
    <row r="29" spans="1:30" x14ac:dyDescent="0.25">
      <c r="A29" s="5">
        <v>7</v>
      </c>
      <c r="B29" s="5">
        <v>2</v>
      </c>
      <c r="C29" s="6" t="s">
        <v>25</v>
      </c>
      <c r="D29" s="15">
        <v>299535.38</v>
      </c>
      <c r="E29" s="16">
        <f t="shared" si="7"/>
        <v>5060.4199999999837</v>
      </c>
      <c r="F29" s="15">
        <v>304595.8</v>
      </c>
      <c r="G29" s="16">
        <f t="shared" si="8"/>
        <v>16051.549999999988</v>
      </c>
      <c r="H29" s="15">
        <v>320647.34999999998</v>
      </c>
      <c r="I29" s="16">
        <f t="shared" si="9"/>
        <v>640.86999999999534</v>
      </c>
      <c r="J29" s="15">
        <v>321288.21999999997</v>
      </c>
      <c r="K29" s="16">
        <f t="shared" si="10"/>
        <v>1643.640000000014</v>
      </c>
      <c r="L29" s="15">
        <v>322931.86</v>
      </c>
      <c r="M29" s="20">
        <f t="shared" si="11"/>
        <v>4441.1500000000233</v>
      </c>
      <c r="N29" s="15">
        <v>327373.01</v>
      </c>
      <c r="O29" s="20">
        <f t="shared" si="22"/>
        <v>-644</v>
      </c>
      <c r="P29" s="15">
        <v>326729.01</v>
      </c>
      <c r="Q29" s="20">
        <f t="shared" si="23"/>
        <v>1552.5299999999697</v>
      </c>
      <c r="R29" s="15">
        <v>328925.53999999998</v>
      </c>
      <c r="S29" s="20">
        <f t="shared" si="13"/>
        <v>260.40000000002328</v>
      </c>
      <c r="T29" s="15">
        <v>329185.94</v>
      </c>
      <c r="U29" s="20">
        <f t="shared" si="14"/>
        <v>-1406.960000000021</v>
      </c>
      <c r="V29" s="15">
        <v>327778.98</v>
      </c>
      <c r="W29" s="36">
        <f t="shared" si="24"/>
        <v>9967.960000000021</v>
      </c>
      <c r="X29" s="15">
        <v>337746.94</v>
      </c>
      <c r="Y29" s="15">
        <f t="shared" si="3"/>
        <v>337746.94</v>
      </c>
      <c r="Z29" s="16">
        <f t="shared" si="25"/>
        <v>38211.56</v>
      </c>
      <c r="AA29" s="30"/>
      <c r="AB29" s="30"/>
      <c r="AC29" s="30"/>
      <c r="AD29" s="30"/>
    </row>
    <row r="30" spans="1:30" x14ac:dyDescent="0.25">
      <c r="A30" s="5">
        <v>7</v>
      </c>
      <c r="B30" s="5">
        <v>3</v>
      </c>
      <c r="C30" s="6" t="s">
        <v>26</v>
      </c>
      <c r="D30" s="15">
        <v>30189.32</v>
      </c>
      <c r="E30" s="16">
        <f t="shared" si="7"/>
        <v>755.43000000000029</v>
      </c>
      <c r="F30" s="15">
        <v>30944.75</v>
      </c>
      <c r="G30" s="16">
        <f t="shared" si="8"/>
        <v>339.2400000000016</v>
      </c>
      <c r="H30" s="15">
        <v>31283.99</v>
      </c>
      <c r="I30" s="16">
        <f t="shared" si="9"/>
        <v>1348.2899999999972</v>
      </c>
      <c r="J30" s="15">
        <v>32632.28</v>
      </c>
      <c r="K30" s="16">
        <f t="shared" si="10"/>
        <v>337.45999999999913</v>
      </c>
      <c r="L30" s="15">
        <v>32969.74</v>
      </c>
      <c r="M30" s="20">
        <f t="shared" si="11"/>
        <v>497.45999999999913</v>
      </c>
      <c r="N30" s="15">
        <v>33467.199999999997</v>
      </c>
      <c r="O30" s="20">
        <f t="shared" si="22"/>
        <v>0</v>
      </c>
      <c r="P30" s="15">
        <v>33467.199999999997</v>
      </c>
      <c r="Q30" s="20">
        <f t="shared" si="23"/>
        <v>1188.7000000000044</v>
      </c>
      <c r="R30" s="15">
        <v>34655.9</v>
      </c>
      <c r="S30" s="20">
        <f t="shared" si="13"/>
        <v>0</v>
      </c>
      <c r="T30" s="15">
        <v>34655.9</v>
      </c>
      <c r="U30" s="20">
        <f t="shared" si="14"/>
        <v>-313.05000000000291</v>
      </c>
      <c r="V30" s="15">
        <v>34342.85</v>
      </c>
      <c r="W30" s="36">
        <f t="shared" si="24"/>
        <v>-3.7699999999967986</v>
      </c>
      <c r="X30" s="15">
        <v>34339.08</v>
      </c>
      <c r="Y30" s="15">
        <f t="shared" si="3"/>
        <v>34339.08</v>
      </c>
      <c r="Z30" s="16">
        <f t="shared" si="25"/>
        <v>4149.760000000002</v>
      </c>
      <c r="AA30" s="30"/>
      <c r="AB30" s="30"/>
      <c r="AC30" s="30"/>
      <c r="AD30" s="30"/>
    </row>
    <row r="31" spans="1:30" ht="18" customHeight="1" x14ac:dyDescent="0.25">
      <c r="A31" s="5">
        <v>7</v>
      </c>
      <c r="B31" s="5">
        <v>5</v>
      </c>
      <c r="C31" s="6" t="s">
        <v>27</v>
      </c>
      <c r="D31" s="15"/>
      <c r="E31" s="16">
        <f t="shared" si="7"/>
        <v>0</v>
      </c>
      <c r="F31" s="15"/>
      <c r="G31" s="16">
        <f t="shared" si="8"/>
        <v>0</v>
      </c>
      <c r="H31" s="15"/>
      <c r="I31" s="16">
        <f t="shared" si="9"/>
        <v>0</v>
      </c>
      <c r="J31" s="15"/>
      <c r="K31" s="16">
        <f t="shared" si="10"/>
        <v>0</v>
      </c>
      <c r="L31" s="15"/>
      <c r="M31" s="20">
        <f t="shared" si="11"/>
        <v>110</v>
      </c>
      <c r="N31" s="15">
        <v>110</v>
      </c>
      <c r="O31" s="20">
        <f t="shared" si="22"/>
        <v>0</v>
      </c>
      <c r="P31" s="15">
        <v>110</v>
      </c>
      <c r="Q31" s="20">
        <f t="shared" si="23"/>
        <v>0</v>
      </c>
      <c r="R31" s="15">
        <v>110</v>
      </c>
      <c r="S31" s="20">
        <f t="shared" si="13"/>
        <v>0</v>
      </c>
      <c r="T31" s="15">
        <v>110</v>
      </c>
      <c r="U31" s="20">
        <f t="shared" si="14"/>
        <v>-72.87</v>
      </c>
      <c r="V31" s="15">
        <v>37.130000000000003</v>
      </c>
      <c r="W31" s="36">
        <f t="shared" si="24"/>
        <v>-1.0000000000005116E-2</v>
      </c>
      <c r="X31" s="15">
        <v>37.119999999999997</v>
      </c>
      <c r="Y31" s="15">
        <f t="shared" si="3"/>
        <v>37.11999999999999</v>
      </c>
      <c r="Z31" s="16">
        <f t="shared" si="25"/>
        <v>37.11999999999999</v>
      </c>
      <c r="AA31" s="30"/>
      <c r="AB31" s="30"/>
      <c r="AC31" s="30"/>
      <c r="AD31" s="30"/>
    </row>
    <row r="32" spans="1:30" x14ac:dyDescent="0.25">
      <c r="A32" s="5">
        <v>7</v>
      </c>
      <c r="B32" s="5">
        <v>7</v>
      </c>
      <c r="C32" s="6" t="s">
        <v>28</v>
      </c>
      <c r="D32" s="15">
        <v>1285.67</v>
      </c>
      <c r="E32" s="16">
        <f t="shared" si="7"/>
        <v>0</v>
      </c>
      <c r="F32" s="15">
        <v>1285.67</v>
      </c>
      <c r="G32" s="16">
        <f t="shared" si="8"/>
        <v>49.990000000000009</v>
      </c>
      <c r="H32" s="15">
        <v>1335.66</v>
      </c>
      <c r="I32" s="16">
        <f t="shared" si="9"/>
        <v>73.009999999999991</v>
      </c>
      <c r="J32" s="15">
        <v>1408.67</v>
      </c>
      <c r="K32" s="16">
        <f t="shared" si="10"/>
        <v>0</v>
      </c>
      <c r="L32" s="15">
        <v>1408.67</v>
      </c>
      <c r="M32" s="20">
        <f t="shared" si="11"/>
        <v>0</v>
      </c>
      <c r="N32" s="15">
        <v>1408.67</v>
      </c>
      <c r="O32" s="20">
        <f t="shared" si="22"/>
        <v>9.9999999999909051E-3</v>
      </c>
      <c r="P32" s="15">
        <v>1408.68</v>
      </c>
      <c r="Q32" s="20">
        <f t="shared" si="23"/>
        <v>0</v>
      </c>
      <c r="R32" s="15">
        <v>1408.67</v>
      </c>
      <c r="S32" s="20">
        <f t="shared" si="13"/>
        <v>0</v>
      </c>
      <c r="T32" s="15">
        <v>1408.67</v>
      </c>
      <c r="U32" s="20">
        <f t="shared" si="14"/>
        <v>0</v>
      </c>
      <c r="V32" s="15">
        <v>1408.67</v>
      </c>
      <c r="W32" s="36">
        <f t="shared" si="24"/>
        <v>9.9999999999909051E-3</v>
      </c>
      <c r="X32" s="15">
        <v>1408.68</v>
      </c>
      <c r="Y32" s="15">
        <f t="shared" si="3"/>
        <v>1408.68</v>
      </c>
      <c r="Z32" s="16">
        <f t="shared" si="25"/>
        <v>123.00999999999999</v>
      </c>
      <c r="AA32" s="30"/>
      <c r="AB32" s="30"/>
      <c r="AC32" s="30"/>
      <c r="AD32" s="30"/>
    </row>
    <row r="33" spans="1:30" x14ac:dyDescent="0.25">
      <c r="A33" s="5">
        <v>7</v>
      </c>
      <c r="B33" s="5">
        <v>9</v>
      </c>
      <c r="C33" s="6" t="s">
        <v>29</v>
      </c>
      <c r="D33" s="15">
        <v>22428.09</v>
      </c>
      <c r="E33" s="16">
        <f t="shared" si="7"/>
        <v>53.31000000000131</v>
      </c>
      <c r="F33" s="15">
        <v>22481.4</v>
      </c>
      <c r="G33" s="16">
        <f t="shared" si="8"/>
        <v>1168.5099999999984</v>
      </c>
      <c r="H33" s="15">
        <v>23649.91</v>
      </c>
      <c r="I33" s="16">
        <f t="shared" si="9"/>
        <v>1779.880000000001</v>
      </c>
      <c r="J33" s="15">
        <v>25429.79</v>
      </c>
      <c r="K33" s="16">
        <f t="shared" si="10"/>
        <v>1780.8400000000001</v>
      </c>
      <c r="L33" s="15">
        <v>27210.63</v>
      </c>
      <c r="M33" s="20">
        <f t="shared" si="11"/>
        <v>-52.56000000000131</v>
      </c>
      <c r="N33" s="15">
        <v>27158.07</v>
      </c>
      <c r="O33" s="20">
        <f>P33-N33</f>
        <v>-1350</v>
      </c>
      <c r="P33" s="15">
        <v>25808.07</v>
      </c>
      <c r="Q33" s="20">
        <f t="shared" si="23"/>
        <v>-168.90999999999985</v>
      </c>
      <c r="R33" s="15">
        <v>26989.16</v>
      </c>
      <c r="S33" s="20">
        <f t="shared" si="13"/>
        <v>0</v>
      </c>
      <c r="T33" s="15">
        <v>26989.16</v>
      </c>
      <c r="U33" s="20">
        <f t="shared" si="14"/>
        <v>-4.9599999999991269</v>
      </c>
      <c r="V33" s="15">
        <v>26984.2</v>
      </c>
      <c r="W33" s="36">
        <f t="shared" si="24"/>
        <v>-28.479999999999563</v>
      </c>
      <c r="X33" s="15">
        <v>26955.72</v>
      </c>
      <c r="Y33" s="15">
        <f t="shared" si="3"/>
        <v>26955.72</v>
      </c>
      <c r="Z33" s="16">
        <f t="shared" si="25"/>
        <v>4527.630000000001</v>
      </c>
      <c r="AA33" s="30"/>
      <c r="AB33" s="30"/>
      <c r="AC33" s="30"/>
      <c r="AD33" s="30"/>
    </row>
    <row r="34" spans="1:30" s="4" customFormat="1" x14ac:dyDescent="0.2">
      <c r="A34" s="2">
        <v>8</v>
      </c>
      <c r="B34" s="2" t="s">
        <v>4</v>
      </c>
      <c r="C34" s="3" t="s">
        <v>30</v>
      </c>
      <c r="D34" s="14">
        <f>D35+D36</f>
        <v>92524.209999999992</v>
      </c>
      <c r="E34" s="14">
        <f t="shared" ref="E34:Z34" si="26">E35+E36</f>
        <v>2186.9100000000035</v>
      </c>
      <c r="F34" s="14">
        <f t="shared" si="26"/>
        <v>94711.12</v>
      </c>
      <c r="G34" s="14">
        <f t="shared" si="26"/>
        <v>26.35000000000764</v>
      </c>
      <c r="H34" s="14">
        <f t="shared" si="26"/>
        <v>94737.47</v>
      </c>
      <c r="I34" s="14">
        <f t="shared" si="26"/>
        <v>4899.919999999991</v>
      </c>
      <c r="J34" s="14">
        <f t="shared" si="26"/>
        <v>99637.39</v>
      </c>
      <c r="K34" s="14">
        <f t="shared" si="26"/>
        <v>9824.119999999999</v>
      </c>
      <c r="L34" s="14">
        <f t="shared" si="26"/>
        <v>109461.51</v>
      </c>
      <c r="M34" s="14">
        <f t="shared" si="26"/>
        <v>484.76000000001113</v>
      </c>
      <c r="N34" s="14">
        <f t="shared" si="26"/>
        <v>109946.27</v>
      </c>
      <c r="O34" s="20">
        <f t="shared" ref="O34:O35" si="27">P34-N34</f>
        <v>5851.8099999999977</v>
      </c>
      <c r="P34" s="14">
        <f>P35+P36</f>
        <v>115798.08</v>
      </c>
      <c r="Q34" s="14">
        <f t="shared" si="26"/>
        <v>6054.319999999987</v>
      </c>
      <c r="R34" s="14">
        <f t="shared" si="26"/>
        <v>116000.59</v>
      </c>
      <c r="S34" s="20">
        <f t="shared" si="13"/>
        <v>0</v>
      </c>
      <c r="T34" s="14">
        <f t="shared" si="26"/>
        <v>116000.59</v>
      </c>
      <c r="U34" s="14">
        <f t="shared" si="26"/>
        <v>138.58000000001084</v>
      </c>
      <c r="V34" s="14">
        <f t="shared" si="26"/>
        <v>116139.17</v>
      </c>
      <c r="W34" s="14">
        <f t="shared" si="26"/>
        <v>-175.04000000000087</v>
      </c>
      <c r="X34" s="14">
        <f t="shared" si="26"/>
        <v>115964.13</v>
      </c>
      <c r="Y34" s="37">
        <f t="shared" si="3"/>
        <v>115964.13</v>
      </c>
      <c r="Z34" s="14">
        <f t="shared" si="26"/>
        <v>23439.920000000009</v>
      </c>
      <c r="AA34" s="30"/>
      <c r="AB34" s="30"/>
      <c r="AC34" s="30"/>
      <c r="AD34" s="30"/>
    </row>
    <row r="35" spans="1:30" x14ac:dyDescent="0.25">
      <c r="A35" s="5">
        <v>8</v>
      </c>
      <c r="B35" s="5">
        <v>1</v>
      </c>
      <c r="C35" s="6" t="s">
        <v>31</v>
      </c>
      <c r="D35" s="15">
        <v>78046.789999999994</v>
      </c>
      <c r="E35" s="16">
        <f t="shared" si="7"/>
        <v>2121.9100000000035</v>
      </c>
      <c r="F35" s="15">
        <v>80168.7</v>
      </c>
      <c r="G35" s="16">
        <f t="shared" si="8"/>
        <v>8.7900000000081491</v>
      </c>
      <c r="H35" s="15">
        <v>80177.490000000005</v>
      </c>
      <c r="I35" s="16">
        <f t="shared" si="9"/>
        <v>4411.6299999999901</v>
      </c>
      <c r="J35" s="15">
        <v>84589.119999999995</v>
      </c>
      <c r="K35" s="16">
        <f t="shared" si="10"/>
        <v>9826.14</v>
      </c>
      <c r="L35" s="15">
        <v>94415.26</v>
      </c>
      <c r="M35" s="20">
        <f t="shared" si="11"/>
        <v>484.73000000001048</v>
      </c>
      <c r="N35" s="15">
        <v>94899.99</v>
      </c>
      <c r="O35" s="20">
        <f t="shared" si="27"/>
        <v>5851.8099999999977</v>
      </c>
      <c r="P35" s="15">
        <v>100751.8</v>
      </c>
      <c r="Q35" s="20">
        <f t="shared" ref="Q35:Q66" si="28">R35-N35</f>
        <v>5988.6899999999878</v>
      </c>
      <c r="R35" s="15">
        <v>100888.68</v>
      </c>
      <c r="S35" s="20">
        <f t="shared" si="13"/>
        <v>0</v>
      </c>
      <c r="T35" s="15">
        <v>100888.68</v>
      </c>
      <c r="U35" s="20">
        <f t="shared" si="14"/>
        <v>147.3700000000099</v>
      </c>
      <c r="V35" s="15">
        <v>101036.05</v>
      </c>
      <c r="W35" s="36">
        <f t="shared" ref="W35:W45" si="29">X35-V35</f>
        <v>-201</v>
      </c>
      <c r="X35" s="15">
        <v>100835.05</v>
      </c>
      <c r="Y35" s="15">
        <f t="shared" si="3"/>
        <v>100835.05</v>
      </c>
      <c r="Z35" s="16">
        <f t="shared" ref="Z35:Z66" si="30">Y35-D35</f>
        <v>22788.260000000009</v>
      </c>
      <c r="AA35" s="30"/>
      <c r="AB35" s="30"/>
      <c r="AC35" s="30"/>
      <c r="AD35" s="30"/>
    </row>
    <row r="36" spans="1:30" ht="30" x14ac:dyDescent="0.25">
      <c r="A36" s="5">
        <v>8</v>
      </c>
      <c r="B36" s="5">
        <v>4</v>
      </c>
      <c r="C36" s="6" t="s">
        <v>32</v>
      </c>
      <c r="D36" s="15">
        <v>14477.42</v>
      </c>
      <c r="E36" s="16">
        <f t="shared" si="7"/>
        <v>65</v>
      </c>
      <c r="F36" s="15">
        <v>14542.42</v>
      </c>
      <c r="G36" s="16">
        <f t="shared" si="8"/>
        <v>17.559999999999491</v>
      </c>
      <c r="H36" s="15">
        <v>14559.98</v>
      </c>
      <c r="I36" s="16">
        <f t="shared" si="9"/>
        <v>488.29000000000087</v>
      </c>
      <c r="J36" s="15">
        <v>15048.27</v>
      </c>
      <c r="K36" s="16">
        <f t="shared" si="10"/>
        <v>-2.0200000000004366</v>
      </c>
      <c r="L36" s="15">
        <v>15046.25</v>
      </c>
      <c r="M36" s="20">
        <f t="shared" si="11"/>
        <v>3.0000000000654836E-2</v>
      </c>
      <c r="N36" s="15">
        <v>15046.28</v>
      </c>
      <c r="O36" s="20">
        <f>P36-N36</f>
        <v>0</v>
      </c>
      <c r="P36" s="15">
        <v>15046.28</v>
      </c>
      <c r="Q36" s="20">
        <f t="shared" si="28"/>
        <v>65.6299999999992</v>
      </c>
      <c r="R36" s="15">
        <v>15111.91</v>
      </c>
      <c r="S36" s="20">
        <f t="shared" si="13"/>
        <v>0</v>
      </c>
      <c r="T36" s="15">
        <v>15111.91</v>
      </c>
      <c r="U36" s="20">
        <f t="shared" si="14"/>
        <v>-8.7899999999990541</v>
      </c>
      <c r="V36" s="15">
        <v>15103.12</v>
      </c>
      <c r="W36" s="36">
        <f t="shared" si="29"/>
        <v>25.959999999999127</v>
      </c>
      <c r="X36" s="15">
        <v>15129.08</v>
      </c>
      <c r="Y36" s="15">
        <f t="shared" si="3"/>
        <v>15129.08</v>
      </c>
      <c r="Z36" s="16">
        <f t="shared" si="30"/>
        <v>651.65999999999985</v>
      </c>
      <c r="AA36" s="30"/>
      <c r="AB36" s="30"/>
      <c r="AC36" s="30"/>
      <c r="AD36" s="30"/>
    </row>
    <row r="37" spans="1:30" s="4" customFormat="1" ht="15" hidden="1" customHeight="1" x14ac:dyDescent="0.2">
      <c r="A37" s="2">
        <v>9</v>
      </c>
      <c r="B37" s="2" t="s">
        <v>4</v>
      </c>
      <c r="C37" s="3" t="s">
        <v>33</v>
      </c>
      <c r="D37" s="14"/>
      <c r="E37" s="16">
        <f t="shared" si="7"/>
        <v>0</v>
      </c>
      <c r="F37" s="14"/>
      <c r="G37" s="16">
        <f t="shared" si="8"/>
        <v>0</v>
      </c>
      <c r="H37" s="14"/>
      <c r="I37" s="16">
        <f t="shared" si="9"/>
        <v>0</v>
      </c>
      <c r="J37" s="14"/>
      <c r="K37" s="16">
        <f t="shared" si="10"/>
        <v>0</v>
      </c>
      <c r="L37" s="14"/>
      <c r="M37" s="20">
        <f t="shared" si="11"/>
        <v>0</v>
      </c>
      <c r="N37" s="14"/>
      <c r="O37" s="20" t="e">
        <f>#REF!-N50</f>
        <v>#REF!</v>
      </c>
      <c r="P37" s="15">
        <v>64361.42</v>
      </c>
      <c r="Q37" s="20">
        <f t="shared" si="28"/>
        <v>0</v>
      </c>
      <c r="R37" s="14"/>
      <c r="S37" s="20">
        <f t="shared" si="13"/>
        <v>0</v>
      </c>
      <c r="T37" s="14"/>
      <c r="U37" s="20">
        <f t="shared" si="14"/>
        <v>0</v>
      </c>
      <c r="V37" s="14"/>
      <c r="W37" s="36">
        <f t="shared" si="29"/>
        <v>0</v>
      </c>
      <c r="X37" s="14"/>
      <c r="Y37" s="15">
        <f t="shared" si="3"/>
        <v>0</v>
      </c>
      <c r="Z37" s="16">
        <f t="shared" si="30"/>
        <v>0</v>
      </c>
      <c r="AA37" s="30"/>
      <c r="AB37" s="30"/>
      <c r="AC37" s="30"/>
      <c r="AD37" s="30"/>
    </row>
    <row r="38" spans="1:30" ht="15" hidden="1" customHeight="1" x14ac:dyDescent="0.25">
      <c r="A38" s="5">
        <v>9</v>
      </c>
      <c r="B38" s="5">
        <v>1</v>
      </c>
      <c r="C38" s="6" t="s">
        <v>34</v>
      </c>
      <c r="D38" s="15"/>
      <c r="E38" s="16">
        <f t="shared" si="7"/>
        <v>0</v>
      </c>
      <c r="F38" s="15"/>
      <c r="G38" s="16">
        <f t="shared" si="8"/>
        <v>0</v>
      </c>
      <c r="H38" s="15"/>
      <c r="I38" s="16">
        <f t="shared" si="9"/>
        <v>0</v>
      </c>
      <c r="J38" s="15"/>
      <c r="K38" s="16">
        <f t="shared" si="10"/>
        <v>0</v>
      </c>
      <c r="L38" s="15"/>
      <c r="M38" s="20">
        <f t="shared" si="11"/>
        <v>0</v>
      </c>
      <c r="N38" s="15"/>
      <c r="O38" s="20">
        <f>P32-N51</f>
        <v>-13048.449999999999</v>
      </c>
      <c r="P38" s="15">
        <v>14457.13</v>
      </c>
      <c r="Q38" s="20">
        <f t="shared" si="28"/>
        <v>0</v>
      </c>
      <c r="R38" s="15"/>
      <c r="S38" s="20">
        <f t="shared" si="13"/>
        <v>0</v>
      </c>
      <c r="T38" s="15"/>
      <c r="U38" s="20">
        <f t="shared" si="14"/>
        <v>0</v>
      </c>
      <c r="V38" s="15"/>
      <c r="W38" s="36">
        <f t="shared" si="29"/>
        <v>0</v>
      </c>
      <c r="X38" s="15"/>
      <c r="Y38" s="15">
        <f t="shared" si="3"/>
        <v>0</v>
      </c>
      <c r="Z38" s="16">
        <f t="shared" si="30"/>
        <v>0</v>
      </c>
      <c r="AA38" s="30"/>
      <c r="AB38" s="30"/>
      <c r="AC38" s="30"/>
      <c r="AD38" s="30"/>
    </row>
    <row r="39" spans="1:30" ht="15" hidden="1" customHeight="1" x14ac:dyDescent="0.25">
      <c r="A39" s="5">
        <v>9</v>
      </c>
      <c r="B39" s="5">
        <v>2</v>
      </c>
      <c r="C39" s="6" t="s">
        <v>35</v>
      </c>
      <c r="D39" s="15"/>
      <c r="E39" s="16">
        <f t="shared" si="7"/>
        <v>0</v>
      </c>
      <c r="F39" s="15"/>
      <c r="G39" s="16">
        <f t="shared" si="8"/>
        <v>0</v>
      </c>
      <c r="H39" s="15"/>
      <c r="I39" s="16">
        <f t="shared" si="9"/>
        <v>0</v>
      </c>
      <c r="J39" s="15"/>
      <c r="K39" s="16">
        <f t="shared" si="10"/>
        <v>0</v>
      </c>
      <c r="L39" s="15"/>
      <c r="M39" s="20">
        <f t="shared" si="11"/>
        <v>0</v>
      </c>
      <c r="N39" s="15"/>
      <c r="O39" s="20" t="e">
        <f>#REF!-N52</f>
        <v>#REF!</v>
      </c>
      <c r="P39" s="14" t="e">
        <f>P40+P41+P42+#REF!</f>
        <v>#REF!</v>
      </c>
      <c r="Q39" s="20">
        <f t="shared" si="28"/>
        <v>0</v>
      </c>
      <c r="R39" s="15"/>
      <c r="S39" s="20">
        <f t="shared" si="13"/>
        <v>0</v>
      </c>
      <c r="T39" s="15"/>
      <c r="U39" s="20">
        <f t="shared" si="14"/>
        <v>0</v>
      </c>
      <c r="V39" s="15"/>
      <c r="W39" s="36">
        <f t="shared" si="29"/>
        <v>0</v>
      </c>
      <c r="X39" s="15"/>
      <c r="Y39" s="15">
        <f t="shared" ref="Y39:Y67" si="31">D39+E39+G39+I39+K39+M39+Q39+S39+U39+W39</f>
        <v>0</v>
      </c>
      <c r="Z39" s="16">
        <f t="shared" si="30"/>
        <v>0</v>
      </c>
      <c r="AA39" s="30"/>
      <c r="AB39" s="30"/>
      <c r="AC39" s="30"/>
      <c r="AD39" s="30"/>
    </row>
    <row r="40" spans="1:30" ht="30" hidden="1" customHeight="1" x14ac:dyDescent="0.25">
      <c r="A40" s="5">
        <v>9</v>
      </c>
      <c r="B40" s="5">
        <v>3</v>
      </c>
      <c r="C40" s="6" t="s">
        <v>36</v>
      </c>
      <c r="D40" s="15"/>
      <c r="E40" s="16">
        <f t="shared" si="7"/>
        <v>0</v>
      </c>
      <c r="F40" s="15"/>
      <c r="G40" s="16">
        <f t="shared" si="8"/>
        <v>0</v>
      </c>
      <c r="H40" s="15"/>
      <c r="I40" s="16">
        <f t="shared" si="9"/>
        <v>0</v>
      </c>
      <c r="J40" s="15"/>
      <c r="K40" s="16">
        <f t="shared" si="10"/>
        <v>0</v>
      </c>
      <c r="L40" s="15"/>
      <c r="M40" s="20">
        <f t="shared" si="11"/>
        <v>0</v>
      </c>
      <c r="N40" s="15"/>
      <c r="O40" s="20">
        <f>P33-N53</f>
        <v>25808.07</v>
      </c>
      <c r="P40" s="15"/>
      <c r="Q40" s="20">
        <f t="shared" si="28"/>
        <v>0</v>
      </c>
      <c r="R40" s="15"/>
      <c r="S40" s="20">
        <f t="shared" si="13"/>
        <v>0</v>
      </c>
      <c r="T40" s="15"/>
      <c r="U40" s="20">
        <f t="shared" si="14"/>
        <v>0</v>
      </c>
      <c r="V40" s="15"/>
      <c r="W40" s="36">
        <f t="shared" si="29"/>
        <v>0</v>
      </c>
      <c r="X40" s="15"/>
      <c r="Y40" s="15">
        <f t="shared" si="31"/>
        <v>0</v>
      </c>
      <c r="Z40" s="16">
        <f t="shared" si="30"/>
        <v>0</v>
      </c>
      <c r="AA40" s="30"/>
      <c r="AB40" s="30"/>
      <c r="AC40" s="30"/>
      <c r="AD40" s="30"/>
    </row>
    <row r="41" spans="1:30" ht="15" hidden="1" customHeight="1" x14ac:dyDescent="0.25">
      <c r="A41" s="5">
        <v>9</v>
      </c>
      <c r="B41" s="5">
        <v>4</v>
      </c>
      <c r="C41" s="6" t="s">
        <v>37</v>
      </c>
      <c r="D41" s="15"/>
      <c r="E41" s="16">
        <f t="shared" si="7"/>
        <v>0</v>
      </c>
      <c r="F41" s="15"/>
      <c r="G41" s="16">
        <f t="shared" si="8"/>
        <v>0</v>
      </c>
      <c r="H41" s="15"/>
      <c r="I41" s="16">
        <f t="shared" si="9"/>
        <v>0</v>
      </c>
      <c r="J41" s="15"/>
      <c r="K41" s="16">
        <f t="shared" si="10"/>
        <v>0</v>
      </c>
      <c r="L41" s="15"/>
      <c r="M41" s="20">
        <f t="shared" si="11"/>
        <v>0</v>
      </c>
      <c r="N41" s="15"/>
      <c r="O41" s="20">
        <f>P34-N54</f>
        <v>-3371.3000000000029</v>
      </c>
      <c r="P41" s="15">
        <v>119169.38</v>
      </c>
      <c r="Q41" s="20">
        <f t="shared" si="28"/>
        <v>0</v>
      </c>
      <c r="R41" s="15"/>
      <c r="S41" s="20">
        <f t="shared" si="13"/>
        <v>0</v>
      </c>
      <c r="T41" s="15"/>
      <c r="U41" s="20">
        <f t="shared" si="14"/>
        <v>0</v>
      </c>
      <c r="V41" s="15"/>
      <c r="W41" s="36">
        <f t="shared" si="29"/>
        <v>0</v>
      </c>
      <c r="X41" s="15"/>
      <c r="Y41" s="15">
        <f t="shared" si="31"/>
        <v>0</v>
      </c>
      <c r="Z41" s="16">
        <f t="shared" si="30"/>
        <v>0</v>
      </c>
      <c r="AA41" s="30"/>
      <c r="AB41" s="30"/>
      <c r="AC41" s="30"/>
      <c r="AD41" s="30"/>
    </row>
    <row r="42" spans="1:30" ht="15" hidden="1" customHeight="1" x14ac:dyDescent="0.25">
      <c r="A42" s="5">
        <v>9</v>
      </c>
      <c r="B42" s="5">
        <v>5</v>
      </c>
      <c r="C42" s="6" t="s">
        <v>38</v>
      </c>
      <c r="D42" s="15"/>
      <c r="E42" s="16">
        <f t="shared" si="7"/>
        <v>0</v>
      </c>
      <c r="F42" s="15"/>
      <c r="G42" s="16">
        <f t="shared" si="8"/>
        <v>0</v>
      </c>
      <c r="H42" s="15"/>
      <c r="I42" s="16">
        <f t="shared" si="9"/>
        <v>0</v>
      </c>
      <c r="J42" s="15"/>
      <c r="K42" s="16">
        <f t="shared" si="10"/>
        <v>0</v>
      </c>
      <c r="L42" s="15"/>
      <c r="M42" s="20">
        <f t="shared" si="11"/>
        <v>0</v>
      </c>
      <c r="N42" s="15"/>
      <c r="O42" s="20">
        <f>P35-N55</f>
        <v>89481.07</v>
      </c>
      <c r="P42" s="15">
        <v>11270.72</v>
      </c>
      <c r="Q42" s="20">
        <f t="shared" si="28"/>
        <v>0</v>
      </c>
      <c r="R42" s="15"/>
      <c r="S42" s="20">
        <f t="shared" si="13"/>
        <v>0</v>
      </c>
      <c r="T42" s="15"/>
      <c r="U42" s="20">
        <f t="shared" si="14"/>
        <v>0</v>
      </c>
      <c r="V42" s="15"/>
      <c r="W42" s="36">
        <f t="shared" si="29"/>
        <v>0</v>
      </c>
      <c r="X42" s="15"/>
      <c r="Y42" s="15">
        <f t="shared" si="31"/>
        <v>0</v>
      </c>
      <c r="Z42" s="16">
        <f t="shared" si="30"/>
        <v>0</v>
      </c>
      <c r="AA42" s="30"/>
      <c r="AB42" s="30"/>
      <c r="AC42" s="30"/>
      <c r="AD42" s="30"/>
    </row>
    <row r="43" spans="1:30" ht="30" hidden="1" customHeight="1" x14ac:dyDescent="0.25">
      <c r="A43" s="5">
        <v>9</v>
      </c>
      <c r="B43" s="5">
        <v>6</v>
      </c>
      <c r="C43" s="6" t="s">
        <v>39</v>
      </c>
      <c r="D43" s="15"/>
      <c r="E43" s="16">
        <f t="shared" si="7"/>
        <v>0</v>
      </c>
      <c r="F43" s="15"/>
      <c r="G43" s="16">
        <f t="shared" si="8"/>
        <v>0</v>
      </c>
      <c r="H43" s="15"/>
      <c r="I43" s="16">
        <f t="shared" si="9"/>
        <v>0</v>
      </c>
      <c r="J43" s="15"/>
      <c r="K43" s="16">
        <f t="shared" si="10"/>
        <v>0</v>
      </c>
      <c r="L43" s="15"/>
      <c r="M43" s="20">
        <f t="shared" si="11"/>
        <v>0</v>
      </c>
      <c r="N43" s="15"/>
      <c r="O43" s="20" t="e">
        <f>#REF!-N56</f>
        <v>#REF!</v>
      </c>
      <c r="P43" s="14">
        <v>1500885.17</v>
      </c>
      <c r="Q43" s="20">
        <f t="shared" si="28"/>
        <v>0</v>
      </c>
      <c r="R43" s="15"/>
      <c r="S43" s="20">
        <f t="shared" si="13"/>
        <v>0</v>
      </c>
      <c r="T43" s="15"/>
      <c r="U43" s="20">
        <f t="shared" si="14"/>
        <v>0</v>
      </c>
      <c r="V43" s="15"/>
      <c r="W43" s="36">
        <f t="shared" si="29"/>
        <v>0</v>
      </c>
      <c r="X43" s="15"/>
      <c r="Y43" s="15">
        <f t="shared" si="31"/>
        <v>0</v>
      </c>
      <c r="Z43" s="16">
        <f t="shared" si="30"/>
        <v>0</v>
      </c>
      <c r="AA43" s="30"/>
      <c r="AB43" s="30"/>
      <c r="AC43" s="30"/>
      <c r="AD43" s="30"/>
    </row>
    <row r="44" spans="1:30" ht="15" hidden="1" customHeight="1" x14ac:dyDescent="0.25">
      <c r="A44" s="5">
        <v>9</v>
      </c>
      <c r="B44" s="5">
        <v>7</v>
      </c>
      <c r="C44" s="6" t="s">
        <v>40</v>
      </c>
      <c r="D44" s="15"/>
      <c r="E44" s="16">
        <f t="shared" si="7"/>
        <v>0</v>
      </c>
      <c r="F44" s="15"/>
      <c r="G44" s="16">
        <f t="shared" si="8"/>
        <v>0</v>
      </c>
      <c r="H44" s="15"/>
      <c r="I44" s="16">
        <f t="shared" si="9"/>
        <v>0</v>
      </c>
      <c r="J44" s="15"/>
      <c r="K44" s="16">
        <f t="shared" si="10"/>
        <v>0</v>
      </c>
      <c r="L44" s="15"/>
      <c r="M44" s="20">
        <f t="shared" si="11"/>
        <v>0</v>
      </c>
      <c r="N44" s="15"/>
      <c r="O44" s="20" t="e">
        <f>#REF!-N57</f>
        <v>#REF!</v>
      </c>
      <c r="P44" s="32" t="e">
        <f>P7+P14+P16+P19+P23+#REF!+P27+P34+#REF!+#REF!+P39+#REF!+#REF!+#REF!</f>
        <v>#REF!</v>
      </c>
      <c r="Q44" s="20">
        <f t="shared" si="28"/>
        <v>0</v>
      </c>
      <c r="R44" s="15"/>
      <c r="S44" s="20">
        <f t="shared" si="13"/>
        <v>0</v>
      </c>
      <c r="T44" s="15"/>
      <c r="U44" s="20">
        <f t="shared" si="14"/>
        <v>0</v>
      </c>
      <c r="V44" s="15"/>
      <c r="W44" s="36">
        <f t="shared" si="29"/>
        <v>0</v>
      </c>
      <c r="X44" s="15"/>
      <c r="Y44" s="15">
        <f t="shared" si="31"/>
        <v>0</v>
      </c>
      <c r="Z44" s="16">
        <f t="shared" si="30"/>
        <v>0</v>
      </c>
      <c r="AA44" s="30"/>
      <c r="AB44" s="30"/>
      <c r="AC44" s="30"/>
      <c r="AD44" s="30"/>
    </row>
    <row r="45" spans="1:30" ht="15" hidden="1" customHeight="1" x14ac:dyDescent="0.25">
      <c r="A45" s="5">
        <v>9</v>
      </c>
      <c r="B45" s="5">
        <v>9</v>
      </c>
      <c r="C45" s="6" t="s">
        <v>41</v>
      </c>
      <c r="D45" s="15"/>
      <c r="E45" s="16">
        <f t="shared" si="7"/>
        <v>0</v>
      </c>
      <c r="F45" s="15"/>
      <c r="G45" s="16">
        <f t="shared" si="8"/>
        <v>0</v>
      </c>
      <c r="H45" s="15"/>
      <c r="I45" s="16">
        <f t="shared" si="9"/>
        <v>0</v>
      </c>
      <c r="J45" s="15"/>
      <c r="K45" s="16">
        <f t="shared" si="10"/>
        <v>0</v>
      </c>
      <c r="L45" s="15"/>
      <c r="M45" s="20">
        <f t="shared" si="11"/>
        <v>0</v>
      </c>
      <c r="N45" s="15"/>
      <c r="O45" s="20" t="e">
        <f>#REF!-N58</f>
        <v>#REF!</v>
      </c>
      <c r="P45" s="33" t="e">
        <f t="shared" ref="O45:P66" si="32">P43-P44</f>
        <v>#REF!</v>
      </c>
      <c r="Q45" s="20">
        <f t="shared" si="28"/>
        <v>0</v>
      </c>
      <c r="R45" s="15"/>
      <c r="S45" s="20">
        <f t="shared" si="13"/>
        <v>0</v>
      </c>
      <c r="T45" s="15"/>
      <c r="U45" s="20">
        <f t="shared" si="14"/>
        <v>0</v>
      </c>
      <c r="V45" s="15"/>
      <c r="W45" s="36">
        <f t="shared" si="29"/>
        <v>0</v>
      </c>
      <c r="X45" s="15"/>
      <c r="Y45" s="15">
        <f t="shared" si="31"/>
        <v>0</v>
      </c>
      <c r="Z45" s="16">
        <f t="shared" si="30"/>
        <v>0</v>
      </c>
      <c r="AA45" s="30"/>
      <c r="AB45" s="30"/>
      <c r="AC45" s="30"/>
      <c r="AD45" s="30"/>
    </row>
    <row r="46" spans="1:30" s="4" customFormat="1" x14ac:dyDescent="0.2">
      <c r="A46" s="2">
        <v>10</v>
      </c>
      <c r="B46" s="2" t="s">
        <v>4</v>
      </c>
      <c r="C46" s="3" t="s">
        <v>42</v>
      </c>
      <c r="D46" s="14">
        <f>D47+D48+D49+D50+D51</f>
        <v>136122.69</v>
      </c>
      <c r="E46" s="14">
        <f t="shared" ref="E46:X46" si="33">E47+E48+E49+E50+E51</f>
        <v>1395.5800000000017</v>
      </c>
      <c r="F46" s="14">
        <f t="shared" si="33"/>
        <v>137518.26999999999</v>
      </c>
      <c r="G46" s="16">
        <f t="shared" si="8"/>
        <v>12447.970000000001</v>
      </c>
      <c r="H46" s="14">
        <f t="shared" si="33"/>
        <v>149966.24</v>
      </c>
      <c r="I46" s="16">
        <f t="shared" si="9"/>
        <v>77.880000000004657</v>
      </c>
      <c r="J46" s="14">
        <f t="shared" si="33"/>
        <v>150044.12</v>
      </c>
      <c r="K46" s="16">
        <f t="shared" si="10"/>
        <v>23.39000000001397</v>
      </c>
      <c r="L46" s="14">
        <f t="shared" si="33"/>
        <v>150067.51</v>
      </c>
      <c r="M46" s="20">
        <f t="shared" si="11"/>
        <v>-5043.890000000014</v>
      </c>
      <c r="N46" s="14">
        <f t="shared" si="33"/>
        <v>145023.62</v>
      </c>
      <c r="O46" s="20">
        <f t="shared" ref="O46:O50" si="34">P46-N46</f>
        <v>132.66000000000349</v>
      </c>
      <c r="P46" s="37">
        <f>P49+P50+P51</f>
        <v>145156.28</v>
      </c>
      <c r="Q46" s="20">
        <f t="shared" si="28"/>
        <v>403.95999999999185</v>
      </c>
      <c r="R46" s="14">
        <f t="shared" si="33"/>
        <v>145427.57999999999</v>
      </c>
      <c r="S46" s="20">
        <f t="shared" si="13"/>
        <v>-0.41999999998370185</v>
      </c>
      <c r="T46" s="14">
        <f t="shared" si="33"/>
        <v>145427.16</v>
      </c>
      <c r="U46" s="20">
        <f t="shared" si="14"/>
        <v>0</v>
      </c>
      <c r="V46" s="14">
        <f t="shared" si="33"/>
        <v>145427.16</v>
      </c>
      <c r="W46" s="14">
        <f t="shared" si="33"/>
        <v>-3248.0799999999872</v>
      </c>
      <c r="X46" s="14">
        <f t="shared" si="33"/>
        <v>142179.08000000002</v>
      </c>
      <c r="Y46" s="37">
        <f t="shared" si="31"/>
        <v>142179.08000000005</v>
      </c>
      <c r="Z46" s="16">
        <f t="shared" si="30"/>
        <v>6056.3900000000431</v>
      </c>
      <c r="AA46" s="30"/>
      <c r="AB46" s="30"/>
      <c r="AC46" s="30"/>
      <c r="AD46" s="30"/>
    </row>
    <row r="47" spans="1:30" ht="15" hidden="1" customHeight="1" x14ac:dyDescent="0.25">
      <c r="A47" s="5">
        <v>10</v>
      </c>
      <c r="B47" s="5">
        <v>1</v>
      </c>
      <c r="C47" s="6" t="s">
        <v>43</v>
      </c>
      <c r="D47" s="15"/>
      <c r="E47" s="16">
        <f t="shared" si="7"/>
        <v>0</v>
      </c>
      <c r="F47" s="15"/>
      <c r="G47" s="16">
        <f t="shared" si="8"/>
        <v>0</v>
      </c>
      <c r="H47" s="15"/>
      <c r="I47" s="16">
        <f t="shared" si="9"/>
        <v>0</v>
      </c>
      <c r="J47" s="15"/>
      <c r="K47" s="16">
        <f t="shared" si="10"/>
        <v>0</v>
      </c>
      <c r="L47" s="15"/>
      <c r="M47" s="20">
        <f t="shared" si="11"/>
        <v>0</v>
      </c>
      <c r="N47" s="15"/>
      <c r="O47" s="20">
        <f t="shared" si="34"/>
        <v>0</v>
      </c>
      <c r="Q47" s="20">
        <f t="shared" si="28"/>
        <v>0</v>
      </c>
      <c r="R47" s="15"/>
      <c r="S47" s="20">
        <f t="shared" si="13"/>
        <v>0</v>
      </c>
      <c r="T47" s="15"/>
      <c r="U47" s="20">
        <f t="shared" si="14"/>
        <v>0</v>
      </c>
      <c r="V47" s="15"/>
      <c r="W47" s="36">
        <f>X47-V47</f>
        <v>0</v>
      </c>
      <c r="X47" s="15"/>
      <c r="Y47" s="15">
        <f t="shared" si="31"/>
        <v>0</v>
      </c>
      <c r="Z47" s="16">
        <f t="shared" si="30"/>
        <v>0</v>
      </c>
      <c r="AA47" s="30"/>
      <c r="AB47" s="30"/>
      <c r="AC47" s="30"/>
      <c r="AD47" s="30"/>
    </row>
    <row r="48" spans="1:30" ht="15" hidden="1" customHeight="1" x14ac:dyDescent="0.25">
      <c r="A48" s="5">
        <v>10</v>
      </c>
      <c r="B48" s="5">
        <v>2</v>
      </c>
      <c r="C48" s="6" t="s">
        <v>44</v>
      </c>
      <c r="D48" s="15"/>
      <c r="E48" s="16">
        <f t="shared" si="7"/>
        <v>0</v>
      </c>
      <c r="F48" s="15"/>
      <c r="G48" s="16">
        <f t="shared" si="8"/>
        <v>0</v>
      </c>
      <c r="H48" s="15"/>
      <c r="I48" s="16">
        <f t="shared" si="9"/>
        <v>0</v>
      </c>
      <c r="J48" s="15"/>
      <c r="K48" s="16">
        <f t="shared" si="10"/>
        <v>0</v>
      </c>
      <c r="L48" s="15"/>
      <c r="M48" s="20">
        <f t="shared" si="11"/>
        <v>0</v>
      </c>
      <c r="N48" s="15"/>
      <c r="O48" s="40">
        <f t="shared" si="34"/>
        <v>0</v>
      </c>
      <c r="Q48" s="20">
        <f t="shared" si="28"/>
        <v>0</v>
      </c>
      <c r="R48" s="15"/>
      <c r="S48" s="20">
        <f t="shared" si="13"/>
        <v>0</v>
      </c>
      <c r="T48" s="15"/>
      <c r="U48" s="20">
        <f t="shared" si="14"/>
        <v>0</v>
      </c>
      <c r="V48" s="15"/>
      <c r="W48" s="36">
        <f>X48-V48</f>
        <v>0</v>
      </c>
      <c r="X48" s="15"/>
      <c r="Y48" s="15">
        <f t="shared" si="31"/>
        <v>0</v>
      </c>
      <c r="Z48" s="16">
        <f t="shared" si="30"/>
        <v>0</v>
      </c>
      <c r="AA48" s="30"/>
      <c r="AB48" s="30"/>
      <c r="AC48" s="30"/>
      <c r="AD48" s="30"/>
    </row>
    <row r="49" spans="1:30" x14ac:dyDescent="0.25">
      <c r="A49" s="5">
        <v>10</v>
      </c>
      <c r="B49" s="5">
        <v>3</v>
      </c>
      <c r="C49" s="6" t="s">
        <v>45</v>
      </c>
      <c r="D49" s="15">
        <v>68549.919999999998</v>
      </c>
      <c r="E49" s="16">
        <f t="shared" si="7"/>
        <v>32.240000000005239</v>
      </c>
      <c r="F49" s="15">
        <v>68582.16</v>
      </c>
      <c r="G49" s="16">
        <f t="shared" si="8"/>
        <v>103.09999999999127</v>
      </c>
      <c r="H49" s="15">
        <v>68685.259999999995</v>
      </c>
      <c r="I49" s="16">
        <f t="shared" si="9"/>
        <v>77.880000000004657</v>
      </c>
      <c r="J49" s="15">
        <v>68763.14</v>
      </c>
      <c r="K49" s="16">
        <f t="shared" si="10"/>
        <v>23.380000000004657</v>
      </c>
      <c r="L49" s="15">
        <v>68786.52</v>
      </c>
      <c r="M49" s="20">
        <f t="shared" si="11"/>
        <v>-2575.6300000000047</v>
      </c>
      <c r="N49" s="15">
        <v>66210.89</v>
      </c>
      <c r="O49" s="20">
        <f t="shared" si="34"/>
        <v>126.83999999999651</v>
      </c>
      <c r="P49" s="41">
        <v>66337.73</v>
      </c>
      <c r="Q49" s="20">
        <f t="shared" si="28"/>
        <v>19.889999999999418</v>
      </c>
      <c r="R49" s="15">
        <v>66230.78</v>
      </c>
      <c r="S49" s="20">
        <f t="shared" si="13"/>
        <v>6.5299999999988358</v>
      </c>
      <c r="T49" s="15">
        <v>66237.31</v>
      </c>
      <c r="U49" s="20">
        <f t="shared" si="14"/>
        <v>0</v>
      </c>
      <c r="V49" s="15">
        <v>66237.31</v>
      </c>
      <c r="W49" s="36">
        <f>X49-V49</f>
        <v>3722.1800000000076</v>
      </c>
      <c r="X49" s="15">
        <v>69959.490000000005</v>
      </c>
      <c r="Y49" s="15">
        <f t="shared" si="31"/>
        <v>69959.490000000005</v>
      </c>
      <c r="Z49" s="16">
        <f t="shared" si="30"/>
        <v>1409.570000000007</v>
      </c>
      <c r="AA49" s="30"/>
      <c r="AB49" s="30"/>
      <c r="AC49" s="30"/>
      <c r="AD49" s="30"/>
    </row>
    <row r="50" spans="1:30" x14ac:dyDescent="0.25">
      <c r="A50" s="5">
        <v>10</v>
      </c>
      <c r="B50" s="5">
        <v>4</v>
      </c>
      <c r="C50" s="6" t="s">
        <v>46</v>
      </c>
      <c r="D50" s="15">
        <v>53999.68</v>
      </c>
      <c r="E50" s="16">
        <f t="shared" si="7"/>
        <v>1363.3399999999965</v>
      </c>
      <c r="F50" s="15">
        <v>55363.02</v>
      </c>
      <c r="G50" s="16">
        <f t="shared" si="8"/>
        <v>11460.830000000009</v>
      </c>
      <c r="H50" s="15">
        <v>66823.850000000006</v>
      </c>
      <c r="I50" s="16">
        <f t="shared" si="9"/>
        <v>0</v>
      </c>
      <c r="J50" s="15">
        <v>66823.850000000006</v>
      </c>
      <c r="K50" s="16">
        <f t="shared" si="10"/>
        <v>9.9999999947613105E-3</v>
      </c>
      <c r="L50" s="15">
        <v>66823.86</v>
      </c>
      <c r="M50" s="20">
        <f t="shared" si="11"/>
        <v>-2468.260000000002</v>
      </c>
      <c r="N50" s="15">
        <v>64355.6</v>
      </c>
      <c r="O50" s="20">
        <f t="shared" si="34"/>
        <v>5.819999999999709</v>
      </c>
      <c r="P50" s="41">
        <v>64361.42</v>
      </c>
      <c r="Q50" s="20">
        <f t="shared" si="28"/>
        <v>5.819999999999709</v>
      </c>
      <c r="R50" s="15">
        <v>64361.42</v>
      </c>
      <c r="S50" s="20">
        <f t="shared" si="13"/>
        <v>0</v>
      </c>
      <c r="T50" s="15">
        <v>64361.42</v>
      </c>
      <c r="U50" s="20">
        <f t="shared" si="14"/>
        <v>0</v>
      </c>
      <c r="V50" s="15">
        <v>64361.42</v>
      </c>
      <c r="W50" s="36">
        <f>X50-V50</f>
        <v>-6970.2599999999948</v>
      </c>
      <c r="X50" s="15">
        <v>57391.16</v>
      </c>
      <c r="Y50" s="15">
        <f t="shared" si="31"/>
        <v>57391.16</v>
      </c>
      <c r="Z50" s="16">
        <f t="shared" si="30"/>
        <v>3391.4800000000032</v>
      </c>
      <c r="AA50" s="30"/>
      <c r="AB50" s="30"/>
      <c r="AC50" s="30"/>
      <c r="AD50" s="30"/>
    </row>
    <row r="51" spans="1:30" x14ac:dyDescent="0.25">
      <c r="A51" s="5">
        <v>10</v>
      </c>
      <c r="B51" s="5">
        <v>6</v>
      </c>
      <c r="C51" s="6" t="s">
        <v>47</v>
      </c>
      <c r="D51" s="15">
        <v>13573.09</v>
      </c>
      <c r="E51" s="16">
        <f t="shared" si="7"/>
        <v>0</v>
      </c>
      <c r="F51" s="15">
        <v>13573.09</v>
      </c>
      <c r="G51" s="16">
        <f t="shared" si="8"/>
        <v>884.03999999999905</v>
      </c>
      <c r="H51" s="15">
        <v>14457.13</v>
      </c>
      <c r="I51" s="16">
        <f t="shared" si="9"/>
        <v>0</v>
      </c>
      <c r="J51" s="15">
        <v>14457.13</v>
      </c>
      <c r="K51" s="16">
        <f t="shared" si="10"/>
        <v>0</v>
      </c>
      <c r="L51" s="15">
        <v>14457.13</v>
      </c>
      <c r="M51" s="20">
        <f t="shared" si="11"/>
        <v>0</v>
      </c>
      <c r="N51" s="15">
        <v>14457.13</v>
      </c>
      <c r="O51" s="20">
        <f>P51-N51</f>
        <v>0</v>
      </c>
      <c r="P51" s="41">
        <v>14457.13</v>
      </c>
      <c r="Q51" s="20">
        <f t="shared" si="28"/>
        <v>378.25</v>
      </c>
      <c r="R51" s="15">
        <v>14835.38</v>
      </c>
      <c r="S51" s="20">
        <f t="shared" si="13"/>
        <v>-6.9499999999989086</v>
      </c>
      <c r="T51" s="15">
        <v>14828.43</v>
      </c>
      <c r="U51" s="20">
        <f t="shared" si="14"/>
        <v>0</v>
      </c>
      <c r="V51" s="15">
        <v>14828.43</v>
      </c>
      <c r="W51" s="36">
        <f>X51-V51</f>
        <v>0</v>
      </c>
      <c r="X51" s="15">
        <v>14828.43</v>
      </c>
      <c r="Y51" s="15">
        <f t="shared" si="31"/>
        <v>14828.43</v>
      </c>
      <c r="Z51" s="16">
        <f t="shared" si="30"/>
        <v>1255.3400000000001</v>
      </c>
      <c r="AA51" s="30"/>
      <c r="AB51" s="30"/>
      <c r="AC51" s="30"/>
      <c r="AD51" s="30"/>
    </row>
    <row r="52" spans="1:30" s="4" customFormat="1" x14ac:dyDescent="0.2">
      <c r="A52" s="2">
        <v>11</v>
      </c>
      <c r="B52" s="2" t="s">
        <v>4</v>
      </c>
      <c r="C52" s="3" t="s">
        <v>48</v>
      </c>
      <c r="D52" s="14">
        <f>D53+D54+D55+D56</f>
        <v>58458.61</v>
      </c>
      <c r="E52" s="14">
        <f t="shared" ref="E52:X52" si="35">E53+E54+E55+E56</f>
        <v>0</v>
      </c>
      <c r="F52" s="14">
        <f t="shared" si="35"/>
        <v>58458.61</v>
      </c>
      <c r="G52" s="16">
        <f t="shared" ref="G52:G67" si="36">H52-F52</f>
        <v>71841.02</v>
      </c>
      <c r="H52" s="14">
        <f t="shared" si="35"/>
        <v>130299.63</v>
      </c>
      <c r="I52" s="16">
        <f t="shared" ref="I52:I67" si="37">J52-H52</f>
        <v>140.48999999999069</v>
      </c>
      <c r="J52" s="14">
        <f t="shared" si="35"/>
        <v>130440.12</v>
      </c>
      <c r="K52" s="16">
        <f t="shared" ref="K52:K66" si="38">L52-J52</f>
        <v>0</v>
      </c>
      <c r="L52" s="14">
        <f t="shared" si="35"/>
        <v>130440.12</v>
      </c>
      <c r="M52" s="20">
        <f t="shared" ref="M52:M66" si="39">N52-L52</f>
        <v>-9.9999999947613105E-3</v>
      </c>
      <c r="N52" s="14">
        <f t="shared" si="35"/>
        <v>130440.11</v>
      </c>
      <c r="O52" s="20">
        <f t="shared" ref="O52:O54" si="40">P52-N52</f>
        <v>-9.9999999947613105E-3</v>
      </c>
      <c r="P52" s="39">
        <f>P54+P55</f>
        <v>130440.1</v>
      </c>
      <c r="Q52" s="20">
        <f t="shared" si="28"/>
        <v>1.0000000009313226E-2</v>
      </c>
      <c r="R52" s="14">
        <f t="shared" si="35"/>
        <v>130440.12000000001</v>
      </c>
      <c r="S52" s="20">
        <f t="shared" si="13"/>
        <v>-1.0000000009313226E-2</v>
      </c>
      <c r="T52" s="14">
        <f>T53+T54+T55+T56</f>
        <v>130440.11</v>
      </c>
      <c r="U52" s="20">
        <f t="shared" ref="U52:U66" si="41">V52-T52</f>
        <v>0</v>
      </c>
      <c r="V52" s="14">
        <f t="shared" si="35"/>
        <v>130440.11</v>
      </c>
      <c r="W52" s="14">
        <f t="shared" si="35"/>
        <v>-5.4569682106375694E-12</v>
      </c>
      <c r="X52" s="14">
        <f t="shared" si="35"/>
        <v>130440.11</v>
      </c>
      <c r="Y52" s="37">
        <f t="shared" si="31"/>
        <v>130440.11</v>
      </c>
      <c r="Z52" s="16">
        <f t="shared" si="30"/>
        <v>71981.5</v>
      </c>
      <c r="AA52" s="30"/>
      <c r="AB52" s="30"/>
      <c r="AC52" s="30"/>
      <c r="AD52" s="30"/>
    </row>
    <row r="53" spans="1:30" ht="15" hidden="1" customHeight="1" x14ac:dyDescent="0.25">
      <c r="A53" s="5">
        <v>11</v>
      </c>
      <c r="B53" s="5">
        <v>1</v>
      </c>
      <c r="C53" s="6" t="s">
        <v>49</v>
      </c>
      <c r="D53" s="15"/>
      <c r="E53" s="16">
        <f t="shared" ref="E53:E67" si="42">F53-D53</f>
        <v>0</v>
      </c>
      <c r="F53" s="15"/>
      <c r="G53" s="16">
        <f t="shared" si="36"/>
        <v>0</v>
      </c>
      <c r="H53" s="15"/>
      <c r="I53" s="16">
        <f t="shared" si="37"/>
        <v>0</v>
      </c>
      <c r="J53" s="15"/>
      <c r="K53" s="16">
        <f t="shared" si="38"/>
        <v>0</v>
      </c>
      <c r="L53" s="15"/>
      <c r="M53" s="20">
        <f t="shared" si="39"/>
        <v>0</v>
      </c>
      <c r="N53" s="15"/>
      <c r="O53" s="20">
        <f t="shared" si="40"/>
        <v>0</v>
      </c>
      <c r="P53" s="41"/>
      <c r="Q53" s="20">
        <f t="shared" si="28"/>
        <v>0</v>
      </c>
      <c r="R53" s="15"/>
      <c r="S53" s="20">
        <f t="shared" si="13"/>
        <v>0</v>
      </c>
      <c r="T53" s="15"/>
      <c r="U53" s="20">
        <f t="shared" si="41"/>
        <v>0</v>
      </c>
      <c r="V53" s="15"/>
      <c r="W53" s="36">
        <f t="shared" ref="W53:W66" si="43">X53-V53</f>
        <v>0</v>
      </c>
      <c r="X53" s="15"/>
      <c r="Y53" s="15">
        <f t="shared" si="31"/>
        <v>0</v>
      </c>
      <c r="Z53" s="16">
        <f t="shared" si="30"/>
        <v>0</v>
      </c>
      <c r="AA53" s="30"/>
      <c r="AB53" s="30"/>
      <c r="AC53" s="30"/>
      <c r="AD53" s="30"/>
    </row>
    <row r="54" spans="1:30" x14ac:dyDescent="0.25">
      <c r="A54" s="5">
        <v>11</v>
      </c>
      <c r="B54" s="5">
        <v>2</v>
      </c>
      <c r="C54" s="6" t="s">
        <v>50</v>
      </c>
      <c r="D54" s="15">
        <v>47531.06</v>
      </c>
      <c r="E54" s="16">
        <f t="shared" si="42"/>
        <v>0</v>
      </c>
      <c r="F54" s="15">
        <v>47531.06</v>
      </c>
      <c r="G54" s="16">
        <f t="shared" si="36"/>
        <v>71841.010000000009</v>
      </c>
      <c r="H54" s="15">
        <v>119372.07</v>
      </c>
      <c r="I54" s="16">
        <f t="shared" si="37"/>
        <v>-202.68000000000757</v>
      </c>
      <c r="J54" s="15">
        <v>119169.39</v>
      </c>
      <c r="K54" s="16">
        <f t="shared" si="38"/>
        <v>0</v>
      </c>
      <c r="L54" s="15">
        <v>119169.39</v>
      </c>
      <c r="M54" s="20">
        <f t="shared" si="39"/>
        <v>-9.9999999947613105E-3</v>
      </c>
      <c r="N54" s="15">
        <v>119169.38</v>
      </c>
      <c r="O54" s="20">
        <f t="shared" si="40"/>
        <v>0</v>
      </c>
      <c r="P54" s="41">
        <v>119169.38</v>
      </c>
      <c r="Q54" s="20">
        <f t="shared" si="28"/>
        <v>0</v>
      </c>
      <c r="R54" s="15">
        <v>119169.38</v>
      </c>
      <c r="S54" s="20">
        <f t="shared" si="13"/>
        <v>0</v>
      </c>
      <c r="T54" s="15">
        <v>119169.38</v>
      </c>
      <c r="U54" s="20">
        <f>V54-T54</f>
        <v>0</v>
      </c>
      <c r="V54" s="15">
        <v>119169.38</v>
      </c>
      <c r="W54" s="36">
        <f t="shared" si="43"/>
        <v>9.9999999947613105E-3</v>
      </c>
      <c r="X54" s="15">
        <v>119169.39</v>
      </c>
      <c r="Y54" s="15">
        <f t="shared" si="31"/>
        <v>119169.39</v>
      </c>
      <c r="Z54" s="16">
        <f t="shared" si="30"/>
        <v>71638.33</v>
      </c>
      <c r="AA54" s="30"/>
      <c r="AB54" s="30"/>
      <c r="AC54" s="30"/>
      <c r="AD54" s="30"/>
    </row>
    <row r="55" spans="1:30" x14ac:dyDescent="0.25">
      <c r="A55" s="5">
        <v>11</v>
      </c>
      <c r="B55" s="5">
        <v>3</v>
      </c>
      <c r="C55" s="6" t="s">
        <v>51</v>
      </c>
      <c r="D55" s="15">
        <v>10927.55</v>
      </c>
      <c r="E55" s="16">
        <f t="shared" si="42"/>
        <v>0</v>
      </c>
      <c r="F55" s="15">
        <v>10927.55</v>
      </c>
      <c r="G55" s="16">
        <f t="shared" si="36"/>
        <v>1.0000000000218279E-2</v>
      </c>
      <c r="H55" s="15">
        <v>10927.56</v>
      </c>
      <c r="I55" s="16">
        <f t="shared" si="37"/>
        <v>343.17000000000007</v>
      </c>
      <c r="J55" s="15">
        <v>11270.73</v>
      </c>
      <c r="K55" s="16">
        <f t="shared" si="38"/>
        <v>0</v>
      </c>
      <c r="L55" s="15">
        <v>11270.73</v>
      </c>
      <c r="M55" s="20">
        <f t="shared" si="39"/>
        <v>0</v>
      </c>
      <c r="N55" s="15">
        <v>11270.73</v>
      </c>
      <c r="O55" s="20">
        <f>P55-N55</f>
        <v>-1.0000000000218279E-2</v>
      </c>
      <c r="P55" s="41">
        <v>11270.72</v>
      </c>
      <c r="Q55" s="20">
        <f t="shared" si="28"/>
        <v>1.0000000000218279E-2</v>
      </c>
      <c r="R55" s="15">
        <v>11270.74</v>
      </c>
      <c r="S55" s="20">
        <f t="shared" si="13"/>
        <v>-1.0000000000218279E-2</v>
      </c>
      <c r="T55" s="15">
        <v>11270.73</v>
      </c>
      <c r="U55" s="20">
        <f>V55-T55</f>
        <v>0</v>
      </c>
      <c r="V55" s="15">
        <v>11270.73</v>
      </c>
      <c r="W55" s="36">
        <f t="shared" si="43"/>
        <v>-1.0000000000218279E-2</v>
      </c>
      <c r="X55" s="15">
        <v>11270.72</v>
      </c>
      <c r="Y55" s="15">
        <f t="shared" si="31"/>
        <v>11270.72</v>
      </c>
      <c r="Z55" s="16">
        <f t="shared" si="30"/>
        <v>343.17000000000007</v>
      </c>
      <c r="AA55" s="30"/>
      <c r="AB55" s="30"/>
      <c r="AC55" s="30"/>
      <c r="AD55" s="30"/>
    </row>
    <row r="56" spans="1:30" ht="30" hidden="1" customHeight="1" x14ac:dyDescent="0.25">
      <c r="A56" s="5">
        <v>11</v>
      </c>
      <c r="B56" s="5">
        <v>5</v>
      </c>
      <c r="C56" s="6" t="s">
        <v>52</v>
      </c>
      <c r="D56" s="15"/>
      <c r="E56" s="16">
        <f t="shared" si="42"/>
        <v>0</v>
      </c>
      <c r="F56" s="15"/>
      <c r="G56" s="16">
        <f t="shared" si="36"/>
        <v>0</v>
      </c>
      <c r="H56" s="15"/>
      <c r="I56" s="16">
        <f t="shared" si="37"/>
        <v>0</v>
      </c>
      <c r="J56" s="15"/>
      <c r="K56" s="16">
        <f t="shared" si="38"/>
        <v>0</v>
      </c>
      <c r="L56" s="15"/>
      <c r="M56" s="20">
        <f t="shared" si="39"/>
        <v>0</v>
      </c>
      <c r="N56" s="15"/>
      <c r="O56" s="20" t="e">
        <f>#REF!-N69</f>
        <v>#REF!</v>
      </c>
      <c r="P56" s="41"/>
      <c r="Q56" s="20">
        <f t="shared" si="28"/>
        <v>0</v>
      </c>
      <c r="R56" s="15"/>
      <c r="S56" s="20">
        <f t="shared" si="13"/>
        <v>0</v>
      </c>
      <c r="T56" s="15"/>
      <c r="U56" s="20">
        <f t="shared" si="41"/>
        <v>0</v>
      </c>
      <c r="V56" s="15"/>
      <c r="W56" s="36">
        <f t="shared" si="43"/>
        <v>0</v>
      </c>
      <c r="X56" s="15"/>
      <c r="Y56" s="15">
        <f t="shared" si="31"/>
        <v>0</v>
      </c>
      <c r="Z56" s="16">
        <f t="shared" si="30"/>
        <v>0</v>
      </c>
      <c r="AA56" s="30"/>
      <c r="AB56" s="30"/>
      <c r="AC56" s="30"/>
      <c r="AD56" s="30"/>
    </row>
    <row r="57" spans="1:30" s="4" customFormat="1" ht="15" hidden="1" customHeight="1" x14ac:dyDescent="0.25">
      <c r="A57" s="2">
        <v>12</v>
      </c>
      <c r="B57" s="2" t="s">
        <v>4</v>
      </c>
      <c r="C57" s="3" t="s">
        <v>53</v>
      </c>
      <c r="D57" s="14"/>
      <c r="E57" s="16">
        <f t="shared" si="42"/>
        <v>0</v>
      </c>
      <c r="F57" s="14"/>
      <c r="G57" s="16">
        <f t="shared" si="36"/>
        <v>0</v>
      </c>
      <c r="H57" s="14"/>
      <c r="I57" s="16">
        <f t="shared" si="37"/>
        <v>0</v>
      </c>
      <c r="J57" s="14"/>
      <c r="K57" s="16">
        <f t="shared" si="38"/>
        <v>0</v>
      </c>
      <c r="L57" s="14"/>
      <c r="M57" s="20">
        <f t="shared" si="39"/>
        <v>0</v>
      </c>
      <c r="N57" s="14"/>
      <c r="O57" s="20">
        <f t="shared" ref="O57:O64" si="44">P36-N70</f>
        <v>15046.28</v>
      </c>
      <c r="P57" s="41"/>
      <c r="Q57" s="20">
        <f t="shared" si="28"/>
        <v>0</v>
      </c>
      <c r="R57" s="14"/>
      <c r="S57" s="20">
        <f t="shared" si="13"/>
        <v>0</v>
      </c>
      <c r="T57" s="14"/>
      <c r="U57" s="20">
        <f t="shared" si="41"/>
        <v>0</v>
      </c>
      <c r="V57" s="14"/>
      <c r="W57" s="36">
        <f t="shared" si="43"/>
        <v>0</v>
      </c>
      <c r="X57" s="14"/>
      <c r="Y57" s="15">
        <f t="shared" si="31"/>
        <v>0</v>
      </c>
      <c r="Z57" s="16">
        <f t="shared" si="30"/>
        <v>0</v>
      </c>
      <c r="AA57" s="30"/>
      <c r="AB57" s="30"/>
      <c r="AC57" s="30"/>
      <c r="AD57" s="30"/>
    </row>
    <row r="58" spans="1:30" ht="15" hidden="1" customHeight="1" x14ac:dyDescent="0.25">
      <c r="A58" s="5">
        <v>12</v>
      </c>
      <c r="B58" s="5">
        <v>1</v>
      </c>
      <c r="C58" s="6" t="s">
        <v>54</v>
      </c>
      <c r="D58" s="15"/>
      <c r="E58" s="16">
        <f t="shared" si="42"/>
        <v>0</v>
      </c>
      <c r="F58" s="15"/>
      <c r="G58" s="16">
        <f t="shared" si="36"/>
        <v>0</v>
      </c>
      <c r="H58" s="15"/>
      <c r="I58" s="16">
        <f t="shared" si="37"/>
        <v>0</v>
      </c>
      <c r="J58" s="15"/>
      <c r="K58" s="16">
        <f t="shared" si="38"/>
        <v>0</v>
      </c>
      <c r="L58" s="15"/>
      <c r="M58" s="20">
        <f t="shared" si="39"/>
        <v>0</v>
      </c>
      <c r="N58" s="15"/>
      <c r="O58" s="20">
        <f t="shared" si="44"/>
        <v>64361.42</v>
      </c>
      <c r="P58" s="41"/>
      <c r="Q58" s="20">
        <f t="shared" si="28"/>
        <v>0</v>
      </c>
      <c r="R58" s="15"/>
      <c r="S58" s="20">
        <f t="shared" si="13"/>
        <v>0</v>
      </c>
      <c r="T58" s="15"/>
      <c r="U58" s="20">
        <f t="shared" si="41"/>
        <v>0</v>
      </c>
      <c r="V58" s="15"/>
      <c r="W58" s="36">
        <f t="shared" si="43"/>
        <v>0</v>
      </c>
      <c r="X58" s="15"/>
      <c r="Y58" s="15">
        <f t="shared" si="31"/>
        <v>0</v>
      </c>
      <c r="Z58" s="16">
        <f t="shared" si="30"/>
        <v>0</v>
      </c>
      <c r="AA58" s="30"/>
      <c r="AB58" s="30"/>
      <c r="AC58" s="30"/>
      <c r="AD58" s="30"/>
    </row>
    <row r="59" spans="1:30" ht="15" hidden="1" customHeight="1" x14ac:dyDescent="0.25">
      <c r="A59" s="5">
        <v>12</v>
      </c>
      <c r="B59" s="5">
        <v>2</v>
      </c>
      <c r="C59" s="6" t="s">
        <v>55</v>
      </c>
      <c r="D59" s="15"/>
      <c r="E59" s="16">
        <f t="shared" si="42"/>
        <v>0</v>
      </c>
      <c r="F59" s="15"/>
      <c r="G59" s="16">
        <f t="shared" si="36"/>
        <v>0</v>
      </c>
      <c r="H59" s="15"/>
      <c r="I59" s="16">
        <f t="shared" si="37"/>
        <v>0</v>
      </c>
      <c r="J59" s="15"/>
      <c r="K59" s="16">
        <f t="shared" si="38"/>
        <v>0</v>
      </c>
      <c r="L59" s="15"/>
      <c r="M59" s="20">
        <f t="shared" si="39"/>
        <v>0</v>
      </c>
      <c r="N59" s="15"/>
      <c r="O59" s="20">
        <f t="shared" si="44"/>
        <v>14457.13</v>
      </c>
      <c r="P59" s="41"/>
      <c r="Q59" s="20">
        <f t="shared" si="28"/>
        <v>0</v>
      </c>
      <c r="R59" s="15"/>
      <c r="S59" s="20">
        <f t="shared" si="13"/>
        <v>0</v>
      </c>
      <c r="T59" s="15"/>
      <c r="U59" s="20">
        <f t="shared" si="41"/>
        <v>0</v>
      </c>
      <c r="V59" s="15"/>
      <c r="W59" s="36">
        <f t="shared" si="43"/>
        <v>0</v>
      </c>
      <c r="X59" s="15"/>
      <c r="Y59" s="15">
        <f t="shared" si="31"/>
        <v>0</v>
      </c>
      <c r="Z59" s="16">
        <f t="shared" si="30"/>
        <v>0</v>
      </c>
      <c r="AA59" s="30"/>
      <c r="AB59" s="30"/>
      <c r="AC59" s="30"/>
      <c r="AD59" s="30"/>
    </row>
    <row r="60" spans="1:30" ht="30" hidden="1" customHeight="1" x14ac:dyDescent="0.25">
      <c r="A60" s="5">
        <v>12</v>
      </c>
      <c r="B60" s="5">
        <v>4</v>
      </c>
      <c r="C60" s="6" t="s">
        <v>56</v>
      </c>
      <c r="D60" s="15"/>
      <c r="E60" s="16">
        <f t="shared" si="42"/>
        <v>0</v>
      </c>
      <c r="F60" s="15"/>
      <c r="G60" s="16">
        <f t="shared" si="36"/>
        <v>0</v>
      </c>
      <c r="H60" s="15"/>
      <c r="I60" s="16">
        <f t="shared" si="37"/>
        <v>0</v>
      </c>
      <c r="J60" s="15"/>
      <c r="K60" s="16">
        <f t="shared" si="38"/>
        <v>0</v>
      </c>
      <c r="L60" s="15"/>
      <c r="M60" s="20">
        <f t="shared" si="39"/>
        <v>0</v>
      </c>
      <c r="N60" s="15"/>
      <c r="O60" s="20" t="e">
        <f t="shared" si="44"/>
        <v>#REF!</v>
      </c>
      <c r="P60" s="41"/>
      <c r="Q60" s="20">
        <f t="shared" si="28"/>
        <v>0</v>
      </c>
      <c r="R60" s="15"/>
      <c r="S60" s="20">
        <f t="shared" si="13"/>
        <v>0</v>
      </c>
      <c r="T60" s="15"/>
      <c r="U60" s="20">
        <f t="shared" si="41"/>
        <v>0</v>
      </c>
      <c r="V60" s="15"/>
      <c r="W60" s="36">
        <f t="shared" si="43"/>
        <v>0</v>
      </c>
      <c r="X60" s="15"/>
      <c r="Y60" s="15">
        <f t="shared" si="31"/>
        <v>0</v>
      </c>
      <c r="Z60" s="16">
        <f t="shared" si="30"/>
        <v>0</v>
      </c>
      <c r="AA60" s="30"/>
      <c r="AB60" s="30"/>
      <c r="AC60" s="30"/>
      <c r="AD60" s="30"/>
    </row>
    <row r="61" spans="1:30" s="4" customFormat="1" ht="28.5" hidden="1" customHeight="1" x14ac:dyDescent="0.25">
      <c r="A61" s="2">
        <v>13</v>
      </c>
      <c r="B61" s="2" t="s">
        <v>4</v>
      </c>
      <c r="C61" s="3" t="s">
        <v>57</v>
      </c>
      <c r="D61" s="14"/>
      <c r="E61" s="16">
        <f t="shared" si="42"/>
        <v>0</v>
      </c>
      <c r="F61" s="14"/>
      <c r="G61" s="16">
        <f t="shared" si="36"/>
        <v>0</v>
      </c>
      <c r="H61" s="14"/>
      <c r="I61" s="16">
        <f t="shared" si="37"/>
        <v>0</v>
      </c>
      <c r="J61" s="14"/>
      <c r="K61" s="16">
        <f t="shared" si="38"/>
        <v>0</v>
      </c>
      <c r="L61" s="14"/>
      <c r="M61" s="20">
        <f t="shared" si="39"/>
        <v>0</v>
      </c>
      <c r="N61" s="14"/>
      <c r="O61" s="20">
        <f t="shared" si="44"/>
        <v>0</v>
      </c>
      <c r="P61" s="41"/>
      <c r="Q61" s="20">
        <f t="shared" si="28"/>
        <v>0</v>
      </c>
      <c r="R61" s="14"/>
      <c r="S61" s="20">
        <f t="shared" si="13"/>
        <v>0</v>
      </c>
      <c r="T61" s="14"/>
      <c r="U61" s="20">
        <f t="shared" si="41"/>
        <v>0</v>
      </c>
      <c r="V61" s="14"/>
      <c r="W61" s="36">
        <f t="shared" si="43"/>
        <v>0</v>
      </c>
      <c r="X61" s="14"/>
      <c r="Y61" s="15">
        <f t="shared" si="31"/>
        <v>0</v>
      </c>
      <c r="Z61" s="16">
        <f t="shared" si="30"/>
        <v>0</v>
      </c>
      <c r="AA61" s="30"/>
      <c r="AB61" s="30"/>
      <c r="AC61" s="30"/>
      <c r="AD61" s="30"/>
    </row>
    <row r="62" spans="1:30" ht="30" hidden="1" customHeight="1" x14ac:dyDescent="0.25">
      <c r="A62" s="5">
        <v>13</v>
      </c>
      <c r="B62" s="5">
        <v>1</v>
      </c>
      <c r="C62" s="6" t="s">
        <v>58</v>
      </c>
      <c r="D62" s="15"/>
      <c r="E62" s="16">
        <f t="shared" si="42"/>
        <v>0</v>
      </c>
      <c r="F62" s="15"/>
      <c r="G62" s="16">
        <f t="shared" si="36"/>
        <v>0</v>
      </c>
      <c r="H62" s="15"/>
      <c r="I62" s="16">
        <f t="shared" si="37"/>
        <v>0</v>
      </c>
      <c r="J62" s="15"/>
      <c r="K62" s="16">
        <f t="shared" si="38"/>
        <v>0</v>
      </c>
      <c r="L62" s="15"/>
      <c r="M62" s="20">
        <f t="shared" si="39"/>
        <v>0</v>
      </c>
      <c r="N62" s="15"/>
      <c r="O62" s="20">
        <f t="shared" si="44"/>
        <v>119169.38</v>
      </c>
      <c r="P62" s="41"/>
      <c r="Q62" s="20">
        <f t="shared" si="28"/>
        <v>0</v>
      </c>
      <c r="R62" s="15"/>
      <c r="S62" s="20">
        <f t="shared" si="13"/>
        <v>0</v>
      </c>
      <c r="T62" s="15"/>
      <c r="U62" s="20">
        <f t="shared" si="41"/>
        <v>0</v>
      </c>
      <c r="V62" s="15"/>
      <c r="W62" s="36">
        <f t="shared" si="43"/>
        <v>0</v>
      </c>
      <c r="X62" s="15"/>
      <c r="Y62" s="15">
        <f t="shared" si="31"/>
        <v>0</v>
      </c>
      <c r="Z62" s="16">
        <f t="shared" si="30"/>
        <v>0</v>
      </c>
      <c r="AA62" s="30"/>
      <c r="AB62" s="30"/>
      <c r="AC62" s="30"/>
      <c r="AD62" s="30"/>
    </row>
    <row r="63" spans="1:30" s="4" customFormat="1" ht="42.75" hidden="1" customHeight="1" x14ac:dyDescent="0.25">
      <c r="A63" s="2">
        <v>14</v>
      </c>
      <c r="B63" s="2" t="s">
        <v>4</v>
      </c>
      <c r="C63" s="3" t="s">
        <v>59</v>
      </c>
      <c r="D63" s="14"/>
      <c r="E63" s="16">
        <f t="shared" si="42"/>
        <v>0</v>
      </c>
      <c r="F63" s="14"/>
      <c r="G63" s="16">
        <f t="shared" si="36"/>
        <v>0</v>
      </c>
      <c r="H63" s="14"/>
      <c r="I63" s="16">
        <f t="shared" si="37"/>
        <v>0</v>
      </c>
      <c r="J63" s="14"/>
      <c r="K63" s="16">
        <f t="shared" si="38"/>
        <v>0</v>
      </c>
      <c r="L63" s="14"/>
      <c r="M63" s="20">
        <f t="shared" si="39"/>
        <v>0</v>
      </c>
      <c r="N63" s="14"/>
      <c r="O63" s="20">
        <f t="shared" si="44"/>
        <v>11270.72</v>
      </c>
      <c r="P63" s="41"/>
      <c r="Q63" s="20">
        <f t="shared" si="28"/>
        <v>0</v>
      </c>
      <c r="R63" s="14"/>
      <c r="S63" s="20">
        <f t="shared" si="13"/>
        <v>0</v>
      </c>
      <c r="T63" s="14"/>
      <c r="U63" s="20">
        <f t="shared" si="41"/>
        <v>0</v>
      </c>
      <c r="V63" s="14"/>
      <c r="W63" s="36">
        <f t="shared" si="43"/>
        <v>0</v>
      </c>
      <c r="X63" s="14"/>
      <c r="Y63" s="15">
        <f t="shared" si="31"/>
        <v>0</v>
      </c>
      <c r="Z63" s="16">
        <f t="shared" si="30"/>
        <v>0</v>
      </c>
      <c r="AA63" s="30"/>
      <c r="AB63" s="30"/>
      <c r="AC63" s="30"/>
      <c r="AD63" s="30"/>
    </row>
    <row r="64" spans="1:30" ht="45" hidden="1" customHeight="1" x14ac:dyDescent="0.25">
      <c r="A64" s="5">
        <v>14</v>
      </c>
      <c r="B64" s="5">
        <v>1</v>
      </c>
      <c r="C64" s="6" t="s">
        <v>60</v>
      </c>
      <c r="D64" s="15"/>
      <c r="E64" s="16">
        <f t="shared" si="42"/>
        <v>0</v>
      </c>
      <c r="F64" s="15"/>
      <c r="G64" s="16">
        <f t="shared" si="36"/>
        <v>0</v>
      </c>
      <c r="H64" s="15"/>
      <c r="I64" s="16">
        <f t="shared" si="37"/>
        <v>0</v>
      </c>
      <c r="J64" s="15"/>
      <c r="K64" s="16">
        <f t="shared" si="38"/>
        <v>0</v>
      </c>
      <c r="L64" s="15"/>
      <c r="M64" s="20">
        <f t="shared" si="39"/>
        <v>0</v>
      </c>
      <c r="N64" s="15"/>
      <c r="O64" s="20">
        <f t="shared" si="44"/>
        <v>1500885.17</v>
      </c>
      <c r="P64" s="41"/>
      <c r="Q64" s="20">
        <f t="shared" si="28"/>
        <v>0</v>
      </c>
      <c r="R64" s="15"/>
      <c r="S64" s="20">
        <f t="shared" si="13"/>
        <v>0</v>
      </c>
      <c r="T64" s="15"/>
      <c r="U64" s="20">
        <f t="shared" si="41"/>
        <v>0</v>
      </c>
      <c r="V64" s="15"/>
      <c r="W64" s="36">
        <f t="shared" si="43"/>
        <v>0</v>
      </c>
      <c r="X64" s="15"/>
      <c r="Y64" s="15">
        <f t="shared" si="31"/>
        <v>0</v>
      </c>
      <c r="Z64" s="16">
        <f t="shared" si="30"/>
        <v>0</v>
      </c>
      <c r="AA64" s="30"/>
      <c r="AB64" s="30"/>
      <c r="AC64" s="30"/>
      <c r="AD64" s="30"/>
    </row>
    <row r="65" spans="1:30" ht="15" hidden="1" customHeight="1" x14ac:dyDescent="0.25">
      <c r="A65" s="5">
        <v>14</v>
      </c>
      <c r="B65" s="5">
        <v>2</v>
      </c>
      <c r="C65" s="6" t="s">
        <v>61</v>
      </c>
      <c r="D65" s="15"/>
      <c r="E65" s="16">
        <f t="shared" si="42"/>
        <v>0</v>
      </c>
      <c r="F65" s="15"/>
      <c r="G65" s="16">
        <f t="shared" si="36"/>
        <v>0</v>
      </c>
      <c r="H65" s="15"/>
      <c r="I65" s="16">
        <f t="shared" si="37"/>
        <v>0</v>
      </c>
      <c r="J65" s="15"/>
      <c r="K65" s="16">
        <f t="shared" si="38"/>
        <v>0</v>
      </c>
      <c r="L65" s="15"/>
      <c r="M65" s="20">
        <f t="shared" si="39"/>
        <v>0</v>
      </c>
      <c r="N65" s="15"/>
      <c r="O65" s="42" t="e">
        <f>O7+O14+O16+#REF!+O24+O28+O31+O41+O45+O54+O60+#REF!+#REF!+#REF!</f>
        <v>#REF!</v>
      </c>
      <c r="P65" s="41"/>
      <c r="Q65" s="20">
        <f t="shared" si="28"/>
        <v>0</v>
      </c>
      <c r="R65" s="15"/>
      <c r="S65" s="20">
        <f t="shared" si="13"/>
        <v>0</v>
      </c>
      <c r="T65" s="15"/>
      <c r="U65" s="20">
        <f t="shared" si="41"/>
        <v>0</v>
      </c>
      <c r="V65" s="15"/>
      <c r="W65" s="36">
        <f t="shared" si="43"/>
        <v>0</v>
      </c>
      <c r="X65" s="15"/>
      <c r="Y65" s="15">
        <f t="shared" si="31"/>
        <v>0</v>
      </c>
      <c r="Z65" s="16">
        <f t="shared" si="30"/>
        <v>0</v>
      </c>
      <c r="AA65" s="30"/>
      <c r="AB65" s="30"/>
      <c r="AC65" s="30"/>
      <c r="AD65" s="30"/>
    </row>
    <row r="66" spans="1:30" ht="30" hidden="1" customHeight="1" x14ac:dyDescent="0.25">
      <c r="A66" s="5">
        <v>14</v>
      </c>
      <c r="B66" s="5">
        <v>3</v>
      </c>
      <c r="C66" s="6" t="s">
        <v>62</v>
      </c>
      <c r="D66" s="15"/>
      <c r="E66" s="16">
        <f t="shared" si="42"/>
        <v>0</v>
      </c>
      <c r="F66" s="15"/>
      <c r="G66" s="16">
        <f t="shared" si="36"/>
        <v>0</v>
      </c>
      <c r="H66" s="15"/>
      <c r="I66" s="16">
        <f t="shared" si="37"/>
        <v>0</v>
      </c>
      <c r="J66" s="15"/>
      <c r="K66" s="16">
        <f t="shared" si="38"/>
        <v>0</v>
      </c>
      <c r="L66" s="15"/>
      <c r="M66" s="20">
        <f t="shared" si="39"/>
        <v>0</v>
      </c>
      <c r="N66" s="15"/>
      <c r="O66" s="43" t="e">
        <f t="shared" si="32"/>
        <v>#REF!</v>
      </c>
      <c r="P66" s="41"/>
      <c r="Q66" s="20">
        <f t="shared" si="28"/>
        <v>0</v>
      </c>
      <c r="R66" s="15"/>
      <c r="S66" s="20">
        <f t="shared" si="13"/>
        <v>0</v>
      </c>
      <c r="T66" s="15"/>
      <c r="U66" s="20">
        <f t="shared" si="41"/>
        <v>0</v>
      </c>
      <c r="V66" s="15"/>
      <c r="W66" s="36">
        <f t="shared" si="43"/>
        <v>0</v>
      </c>
      <c r="X66" s="15"/>
      <c r="Y66" s="15">
        <f t="shared" si="31"/>
        <v>0</v>
      </c>
      <c r="Z66" s="16">
        <f t="shared" si="30"/>
        <v>0</v>
      </c>
      <c r="AA66" s="30"/>
      <c r="AB66" s="30"/>
      <c r="AC66" s="30"/>
      <c r="AD66" s="30"/>
    </row>
    <row r="67" spans="1:30" s="4" customFormat="1" x14ac:dyDescent="0.2">
      <c r="A67" s="8"/>
      <c r="B67" s="8"/>
      <c r="C67" s="26" t="s">
        <v>63</v>
      </c>
      <c r="D67" s="14">
        <v>1066811.6299999999</v>
      </c>
      <c r="E67" s="16">
        <f t="shared" si="42"/>
        <v>122325.48000000021</v>
      </c>
      <c r="F67" s="14">
        <v>1189137.1100000001</v>
      </c>
      <c r="G67" s="16">
        <f t="shared" si="36"/>
        <v>204219.80999999982</v>
      </c>
      <c r="H67" s="14">
        <v>1393356.92</v>
      </c>
      <c r="I67" s="16">
        <f t="shared" si="37"/>
        <v>22634.419999999925</v>
      </c>
      <c r="J67" s="14">
        <f>J52+J46+J34+J27+J23+J19+J16+J14+J7</f>
        <v>1415991.3399999999</v>
      </c>
      <c r="K67" s="14">
        <f t="shared" ref="K67:Z67" si="45">K52+K46+K34+K27+K23+K19+K16+K14+K7</f>
        <v>71397.750000000058</v>
      </c>
      <c r="L67" s="14">
        <f t="shared" si="45"/>
        <v>1487389.0899999999</v>
      </c>
      <c r="M67" s="14">
        <f t="shared" si="45"/>
        <v>13363.410000000003</v>
      </c>
      <c r="N67" s="14">
        <f t="shared" si="45"/>
        <v>1500752.5000000002</v>
      </c>
      <c r="O67" s="14">
        <f t="shared" si="45"/>
        <v>132.67000000001053</v>
      </c>
      <c r="P67" s="14">
        <f t="shared" si="45"/>
        <v>1500885.17</v>
      </c>
      <c r="Q67" s="14">
        <f t="shared" si="45"/>
        <v>29854.059999999983</v>
      </c>
      <c r="R67" s="14">
        <f t="shared" si="45"/>
        <v>1530606.5600000003</v>
      </c>
      <c r="S67" s="40">
        <f t="shared" si="13"/>
        <v>289.96999999997206</v>
      </c>
      <c r="T67" s="14">
        <f t="shared" si="45"/>
        <v>1530896.5300000003</v>
      </c>
      <c r="U67" s="14">
        <f t="shared" si="45"/>
        <v>-8.1854523159563541E-12</v>
      </c>
      <c r="V67" s="14">
        <f t="shared" si="45"/>
        <v>1530896.5300000003</v>
      </c>
      <c r="W67" s="14">
        <f t="shared" si="45"/>
        <v>9293.5000000000327</v>
      </c>
      <c r="X67" s="14">
        <f t="shared" si="45"/>
        <v>1540190.0300000003</v>
      </c>
      <c r="Y67" s="37">
        <f t="shared" si="31"/>
        <v>1540190.0299999998</v>
      </c>
      <c r="Z67" s="14">
        <f t="shared" si="45"/>
        <v>473378.40000000008</v>
      </c>
      <c r="AA67" s="30"/>
      <c r="AB67" s="30"/>
      <c r="AC67" s="30"/>
      <c r="AD67" s="30"/>
    </row>
    <row r="68" spans="1:30" x14ac:dyDescent="0.25">
      <c r="C68" s="9"/>
      <c r="D68" s="32">
        <f t="shared" ref="D68:Y68" si="46">D7+D14+D16+D19+D23+D27+D34+D37+D46+D52+D57+D61+D63</f>
        <v>1066811.6300000001</v>
      </c>
      <c r="E68" s="32">
        <f t="shared" si="46"/>
        <v>122325.48000000001</v>
      </c>
      <c r="F68" s="32">
        <f t="shared" si="46"/>
        <v>1189137.1100000001</v>
      </c>
      <c r="G68" s="32">
        <f t="shared" si="46"/>
        <v>204219.81</v>
      </c>
      <c r="H68" s="32">
        <f t="shared" si="46"/>
        <v>1393356.92</v>
      </c>
      <c r="I68" s="32">
        <f t="shared" si="46"/>
        <v>22634.41999999994</v>
      </c>
      <c r="J68" s="32">
        <f t="shared" si="46"/>
        <v>1415991.3399999999</v>
      </c>
      <c r="K68" s="32">
        <f t="shared" si="46"/>
        <v>71397.750000000058</v>
      </c>
      <c r="L68" s="32">
        <f t="shared" si="46"/>
        <v>1487389.0899999999</v>
      </c>
      <c r="M68" s="32">
        <f t="shared" si="46"/>
        <v>13363.410000000003</v>
      </c>
      <c r="N68" s="32">
        <f t="shared" si="46"/>
        <v>1500752.5000000002</v>
      </c>
      <c r="O68" s="32" t="e">
        <f t="shared" si="46"/>
        <v>#REF!</v>
      </c>
      <c r="P68" s="32">
        <f t="shared" si="46"/>
        <v>1565246.59</v>
      </c>
      <c r="Q68" s="32">
        <f t="shared" si="46"/>
        <v>29854.059999999983</v>
      </c>
      <c r="R68" s="32">
        <f t="shared" si="46"/>
        <v>1530606.5600000003</v>
      </c>
      <c r="S68" s="61">
        <f t="shared" si="13"/>
        <v>289.96999999997206</v>
      </c>
      <c r="T68" s="32">
        <f t="shared" si="46"/>
        <v>1530896.5300000003</v>
      </c>
      <c r="U68" s="32">
        <f t="shared" si="46"/>
        <v>-8.2991391536779702E-12</v>
      </c>
      <c r="V68" s="32">
        <f t="shared" si="46"/>
        <v>1530896.5299999998</v>
      </c>
      <c r="W68" s="32">
        <f t="shared" si="46"/>
        <v>9293.5000000000327</v>
      </c>
      <c r="X68" s="32">
        <f t="shared" si="46"/>
        <v>1540190.03</v>
      </c>
      <c r="Y68" s="32">
        <f t="shared" si="46"/>
        <v>1540190.0300000005</v>
      </c>
      <c r="Z68" s="32">
        <f>Z7+Z14+Z16+Z19+Z23+Z27+Z34+Z37+Z46+Z52+Z57+Z61+Z63</f>
        <v>473378.4</v>
      </c>
    </row>
    <row r="69" spans="1:30" x14ac:dyDescent="0.25">
      <c r="C69" s="10"/>
      <c r="D69" s="33">
        <f>D67-D68</f>
        <v>0</v>
      </c>
      <c r="E69" s="33">
        <f t="shared" ref="E69:Z69" si="47">E67-E68</f>
        <v>2.0372681319713593E-10</v>
      </c>
      <c r="F69" s="33">
        <f t="shared" si="47"/>
        <v>0</v>
      </c>
      <c r="G69" s="33">
        <f t="shared" si="47"/>
        <v>0</v>
      </c>
      <c r="H69" s="33">
        <f t="shared" si="47"/>
        <v>0</v>
      </c>
      <c r="I69" s="33">
        <f t="shared" si="47"/>
        <v>0</v>
      </c>
      <c r="J69" s="33">
        <f t="shared" si="47"/>
        <v>0</v>
      </c>
      <c r="K69" s="33">
        <f t="shared" si="47"/>
        <v>0</v>
      </c>
      <c r="L69" s="33">
        <f t="shared" si="47"/>
        <v>0</v>
      </c>
      <c r="M69" s="33">
        <f t="shared" si="47"/>
        <v>0</v>
      </c>
      <c r="N69" s="33">
        <f t="shared" si="47"/>
        <v>0</v>
      </c>
      <c r="Q69" s="33">
        <f t="shared" si="47"/>
        <v>0</v>
      </c>
      <c r="R69" s="33">
        <f t="shared" si="47"/>
        <v>0</v>
      </c>
      <c r="S69" s="61">
        <f t="shared" si="13"/>
        <v>0</v>
      </c>
      <c r="T69" s="33">
        <f t="shared" ref="T69" si="48">T67-T68</f>
        <v>0</v>
      </c>
      <c r="U69" s="33">
        <f t="shared" si="47"/>
        <v>1.1368683772161603E-13</v>
      </c>
      <c r="V69" s="33">
        <f t="shared" si="47"/>
        <v>0</v>
      </c>
      <c r="W69" s="33">
        <f t="shared" si="47"/>
        <v>0</v>
      </c>
      <c r="X69" s="33">
        <f t="shared" si="47"/>
        <v>0</v>
      </c>
      <c r="Y69" s="33">
        <f t="shared" si="47"/>
        <v>0</v>
      </c>
      <c r="Z69" s="33">
        <f t="shared" si="47"/>
        <v>0</v>
      </c>
    </row>
    <row r="70" spans="1:30" x14ac:dyDescent="0.25">
      <c r="C70" s="10"/>
      <c r="F70" s="11"/>
      <c r="G70" s="11"/>
      <c r="H70" s="11"/>
      <c r="I70" s="11"/>
      <c r="J70" s="11"/>
      <c r="K70" s="11"/>
      <c r="L70" s="11"/>
      <c r="M70" s="17"/>
      <c r="N70" s="11"/>
      <c r="Q70" s="19"/>
      <c r="S70" s="1"/>
      <c r="U70" s="19"/>
    </row>
    <row r="71" spans="1:30" x14ac:dyDescent="0.25">
      <c r="C71" s="13"/>
      <c r="D71" s="11"/>
      <c r="E71" s="11"/>
      <c r="F71" s="11"/>
      <c r="G71" s="11"/>
      <c r="H71" s="11"/>
      <c r="I71" s="11"/>
      <c r="J71" s="11"/>
      <c r="K71" s="11"/>
      <c r="L71" s="11"/>
      <c r="M71" s="17"/>
      <c r="N71" s="11"/>
      <c r="Q71" s="19"/>
      <c r="S71" s="1"/>
      <c r="U71" s="19"/>
    </row>
    <row r="72" spans="1:30" x14ac:dyDescent="0.25">
      <c r="C72" s="13"/>
      <c r="D72" s="27"/>
      <c r="E72" s="27"/>
      <c r="F72" s="27"/>
      <c r="G72" s="27"/>
      <c r="H72" s="27"/>
      <c r="I72" s="27"/>
      <c r="J72" s="27"/>
      <c r="K72" s="27"/>
      <c r="L72" s="27"/>
      <c r="M72" s="28"/>
      <c r="N72" s="21"/>
      <c r="Q72" s="19"/>
      <c r="S72" s="1"/>
      <c r="U72" s="19"/>
    </row>
    <row r="73" spans="1:30" x14ac:dyDescent="0.25">
      <c r="C73" s="13"/>
      <c r="D73" s="29"/>
      <c r="E73" s="29"/>
      <c r="F73" s="29"/>
      <c r="G73" s="29"/>
      <c r="H73" s="29"/>
      <c r="I73" s="29"/>
      <c r="J73" s="29"/>
      <c r="K73" s="29"/>
      <c r="L73" s="29"/>
      <c r="M73" s="17"/>
      <c r="N73" s="29"/>
      <c r="Q73" s="19"/>
      <c r="S73" s="1"/>
      <c r="U73" s="19"/>
    </row>
    <row r="74" spans="1:30" x14ac:dyDescent="0.25">
      <c r="Q74" s="19"/>
      <c r="S74" s="1"/>
      <c r="U74" s="19"/>
    </row>
    <row r="75" spans="1:30" x14ac:dyDescent="0.25">
      <c r="Q75" s="19"/>
      <c r="S75" s="1"/>
      <c r="U75" s="19"/>
    </row>
    <row r="76" spans="1:30" x14ac:dyDescent="0.25">
      <c r="Q76" s="19"/>
      <c r="S76" s="1"/>
      <c r="U76" s="19"/>
    </row>
    <row r="77" spans="1:30" x14ac:dyDescent="0.25">
      <c r="Q77" s="19"/>
      <c r="S77" s="1"/>
      <c r="U77" s="19"/>
    </row>
    <row r="78" spans="1:30" x14ac:dyDescent="0.25">
      <c r="Q78" s="19"/>
      <c r="S78" s="1"/>
      <c r="U78" s="19"/>
    </row>
    <row r="79" spans="1:30" x14ac:dyDescent="0.25">
      <c r="Q79" s="19"/>
      <c r="S79" s="1"/>
      <c r="U79" s="19"/>
    </row>
  </sheetData>
  <sheetProtection autoFilter="0"/>
  <mergeCells count="19">
    <mergeCell ref="C1:N1"/>
    <mergeCell ref="C2:N2"/>
    <mergeCell ref="E5:F5"/>
    <mergeCell ref="G5:H5"/>
    <mergeCell ref="I5:J5"/>
    <mergeCell ref="K5:L5"/>
    <mergeCell ref="Y4:Y6"/>
    <mergeCell ref="Z4:Z6"/>
    <mergeCell ref="A4:A6"/>
    <mergeCell ref="B4:B6"/>
    <mergeCell ref="C4:C6"/>
    <mergeCell ref="D4:D6"/>
    <mergeCell ref="S5:T5"/>
    <mergeCell ref="M5:N5"/>
    <mergeCell ref="Q5:R5"/>
    <mergeCell ref="U5:V5"/>
    <mergeCell ref="O5:P5"/>
    <mergeCell ref="E4:X4"/>
    <mergeCell ref="W5:X5"/>
  </mergeCells>
  <pageMargins left="0.39370078740157483" right="0.39370078740157483" top="0.98425196850393704" bottom="0.59055118110236227" header="0" footer="0"/>
  <pageSetup paperSize="9" scale="24" orientation="portrait" r:id="rId1"/>
  <headerFooter alignWithMargins="0">
    <oddHeader>&amp;R&amp;14&amp;P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РАСХОДЫ</vt:lpstr>
      <vt:lpstr>РАСХОДЫ!Область_печати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Рудакова</dc:creator>
  <cp:lastModifiedBy>User</cp:lastModifiedBy>
  <cp:lastPrinted>2024-02-07T06:53:27Z</cp:lastPrinted>
  <dcterms:created xsi:type="dcterms:W3CDTF">2021-04-19T12:22:46Z</dcterms:created>
  <dcterms:modified xsi:type="dcterms:W3CDTF">2025-03-31T07:24:08Z</dcterms:modified>
</cp:coreProperties>
</file>