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5" windowWidth="19410" windowHeight="9285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G86" i="1" l="1"/>
  <c r="H86" i="1"/>
  <c r="I86" i="1"/>
  <c r="F86" i="1"/>
  <c r="E86" i="1"/>
  <c r="J90" i="1"/>
  <c r="G90" i="1"/>
  <c r="I90" i="1"/>
  <c r="G88" i="1"/>
  <c r="I88" i="1"/>
  <c r="J88" i="1"/>
  <c r="H75" i="1"/>
  <c r="F75" i="1"/>
  <c r="E75" i="1"/>
  <c r="F65" i="1"/>
  <c r="H65" i="1"/>
  <c r="I71" i="1"/>
  <c r="J71" i="1" s="1"/>
  <c r="I70" i="1"/>
  <c r="G71" i="1"/>
  <c r="E65" i="1"/>
  <c r="J70" i="1"/>
  <c r="G75" i="1" l="1"/>
  <c r="G65" i="1"/>
  <c r="G15" i="1"/>
  <c r="I68" i="1" l="1"/>
  <c r="G68" i="1"/>
  <c r="I85" i="1"/>
  <c r="I84" i="1"/>
  <c r="I83" i="1"/>
  <c r="I58" i="1" l="1"/>
  <c r="I56" i="1"/>
  <c r="J56" i="1" s="1"/>
  <c r="H55" i="1"/>
  <c r="G96" i="1"/>
  <c r="I96" i="1"/>
  <c r="G87" i="1"/>
  <c r="I67" i="1"/>
  <c r="I69" i="1"/>
  <c r="F55" i="1"/>
  <c r="E55" i="1"/>
  <c r="I57" i="1"/>
  <c r="I63" i="1"/>
  <c r="I64" i="1"/>
  <c r="J64" i="1" s="1"/>
  <c r="I62" i="1"/>
  <c r="H60" i="1"/>
  <c r="F60" i="1"/>
  <c r="E60" i="1"/>
  <c r="H37" i="1"/>
  <c r="F37" i="1"/>
  <c r="E37" i="1"/>
  <c r="I55" i="1" l="1"/>
  <c r="J55" i="1" s="1"/>
  <c r="J57" i="1"/>
  <c r="I33" i="1"/>
  <c r="I32" i="1"/>
  <c r="J32" i="1" s="1"/>
  <c r="G32" i="1"/>
  <c r="E30" i="1"/>
  <c r="H93" i="1" l="1"/>
  <c r="F93" i="1"/>
  <c r="E93" i="1"/>
  <c r="F81" i="1"/>
  <c r="F72" i="1"/>
  <c r="I60" i="1"/>
  <c r="F41" i="1"/>
  <c r="F30" i="1"/>
  <c r="J80" i="1"/>
  <c r="G80" i="1"/>
  <c r="J77" i="1"/>
  <c r="H72" i="1"/>
  <c r="E72" i="1"/>
  <c r="J69" i="1"/>
  <c r="G70" i="1"/>
  <c r="G69" i="1"/>
  <c r="J67" i="1"/>
  <c r="G67" i="1"/>
  <c r="G64" i="1"/>
  <c r="G63" i="1"/>
  <c r="G62" i="1"/>
  <c r="J62" i="1"/>
  <c r="J63" i="1"/>
  <c r="J59" i="1"/>
  <c r="G59" i="1"/>
  <c r="J58" i="1"/>
  <c r="G58" i="1"/>
  <c r="G57" i="1"/>
  <c r="G61" i="1"/>
  <c r="G60" i="1" s="1"/>
  <c r="I61" i="1"/>
  <c r="J60" i="1" l="1"/>
  <c r="J61" i="1"/>
  <c r="E22" i="1" l="1"/>
  <c r="I14" i="1" l="1"/>
  <c r="J14" i="1" s="1"/>
  <c r="I15" i="1"/>
  <c r="J15" i="1" s="1"/>
  <c r="G14" i="1"/>
  <c r="G98" i="1" l="1"/>
  <c r="H28" i="1"/>
  <c r="E41" i="1" l="1"/>
  <c r="H81" i="1"/>
  <c r="E81" i="1"/>
  <c r="I97" i="1"/>
  <c r="G94" i="1"/>
  <c r="G95" i="1"/>
  <c r="G97" i="1"/>
  <c r="I95" i="1"/>
  <c r="G91" i="1"/>
  <c r="I91" i="1"/>
  <c r="J91" i="1" s="1"/>
  <c r="G89" i="1"/>
  <c r="I89" i="1"/>
  <c r="J89" i="1" s="1"/>
  <c r="G84" i="1"/>
  <c r="J84" i="1"/>
  <c r="G83" i="1"/>
  <c r="J83" i="1"/>
  <c r="G93" i="1" l="1"/>
  <c r="J81" i="1"/>
  <c r="G72" i="1"/>
  <c r="I74" i="1"/>
  <c r="J74" i="1" s="1"/>
  <c r="G74" i="1"/>
  <c r="G52" i="1"/>
  <c r="F39" i="1"/>
  <c r="H39" i="1"/>
  <c r="E39" i="1"/>
  <c r="G40" i="1"/>
  <c r="G39" i="1" s="1"/>
  <c r="G16" i="1" l="1"/>
  <c r="G17" i="1" l="1"/>
  <c r="F19" i="1"/>
  <c r="F24" i="1" s="1"/>
  <c r="H19" i="1"/>
  <c r="E19" i="1"/>
  <c r="E24" i="1" s="1"/>
  <c r="I18" i="1"/>
  <c r="I16" i="1"/>
  <c r="J16" i="1" s="1"/>
  <c r="I17" i="1"/>
  <c r="J17" i="1" s="1"/>
  <c r="I13" i="1"/>
  <c r="I19" i="1" l="1"/>
  <c r="J19" i="1" s="1"/>
  <c r="G19" i="1"/>
  <c r="H50" i="1"/>
  <c r="F50" i="1"/>
  <c r="E50" i="1"/>
  <c r="H46" i="1"/>
  <c r="F46" i="1"/>
  <c r="E46" i="1"/>
  <c r="H41" i="1"/>
  <c r="H30" i="1"/>
  <c r="G30" i="1" l="1"/>
  <c r="I31" i="1"/>
  <c r="G36" i="1" l="1"/>
  <c r="I36" i="1"/>
  <c r="J36" i="1" s="1"/>
  <c r="F28" i="1"/>
  <c r="I24" i="1" l="1"/>
  <c r="G24" i="1"/>
  <c r="H22" i="1"/>
  <c r="H23" i="1"/>
  <c r="H24" i="1" s="1"/>
  <c r="G13" i="1"/>
  <c r="J24" i="1" l="1"/>
  <c r="J13" i="1"/>
  <c r="I73" i="1" l="1"/>
  <c r="I72" i="1" s="1"/>
  <c r="I79" i="1"/>
  <c r="J79" i="1" s="1"/>
  <c r="I76" i="1"/>
  <c r="I82" i="1"/>
  <c r="I92" i="1"/>
  <c r="I87" i="1"/>
  <c r="J86" i="1" s="1"/>
  <c r="I98" i="1"/>
  <c r="I94" i="1"/>
  <c r="G92" i="1"/>
  <c r="G85" i="1"/>
  <c r="G79" i="1"/>
  <c r="I66" i="1"/>
  <c r="I65" i="1" s="1"/>
  <c r="J65" i="1" s="1"/>
  <c r="I54" i="1"/>
  <c r="I53" i="1" s="1"/>
  <c r="H53" i="1"/>
  <c r="H99" i="1" s="1"/>
  <c r="F53" i="1"/>
  <c r="E53" i="1"/>
  <c r="I52" i="1"/>
  <c r="J52" i="1" s="1"/>
  <c r="I48" i="1"/>
  <c r="J48" i="1" s="1"/>
  <c r="I49" i="1"/>
  <c r="J49" i="1" s="1"/>
  <c r="I43" i="1"/>
  <c r="J43" i="1" s="1"/>
  <c r="I44" i="1"/>
  <c r="J44" i="1" s="1"/>
  <c r="I45" i="1"/>
  <c r="J45" i="1" s="1"/>
  <c r="I40" i="1"/>
  <c r="I39" i="1" s="1"/>
  <c r="I38" i="1"/>
  <c r="I37" i="1" s="1"/>
  <c r="I34" i="1"/>
  <c r="J34" i="1" s="1"/>
  <c r="I35" i="1"/>
  <c r="J35" i="1" s="1"/>
  <c r="I29" i="1"/>
  <c r="I28" i="1" s="1"/>
  <c r="E28" i="1"/>
  <c r="I51" i="1"/>
  <c r="G51" i="1"/>
  <c r="G34" i="1"/>
  <c r="I47" i="1"/>
  <c r="I42" i="1"/>
  <c r="G31" i="1"/>
  <c r="G82" i="1"/>
  <c r="G81" i="1" s="1"/>
  <c r="G76" i="1"/>
  <c r="G73" i="1"/>
  <c r="G66" i="1"/>
  <c r="G48" i="1"/>
  <c r="G33" i="1"/>
  <c r="G35" i="1"/>
  <c r="G38" i="1"/>
  <c r="G37" i="1" s="1"/>
  <c r="G43" i="1"/>
  <c r="G44" i="1"/>
  <c r="G45" i="1"/>
  <c r="G49" i="1"/>
  <c r="G54" i="1"/>
  <c r="G56" i="1"/>
  <c r="G55" i="1" s="1"/>
  <c r="G29" i="1"/>
  <c r="G28" i="1" s="1"/>
  <c r="I75" i="1" l="1"/>
  <c r="J75" i="1" s="1"/>
  <c r="I93" i="1"/>
  <c r="G53" i="1"/>
  <c r="F99" i="1"/>
  <c r="I30" i="1"/>
  <c r="J30" i="1" s="1"/>
  <c r="I81" i="1"/>
  <c r="J76" i="1"/>
  <c r="J73" i="1"/>
  <c r="J72" i="1"/>
  <c r="I41" i="1"/>
  <c r="J41" i="1" s="1"/>
  <c r="J94" i="1"/>
  <c r="J87" i="1"/>
  <c r="H103" i="1"/>
  <c r="H104" i="1" s="1"/>
  <c r="J66" i="1"/>
  <c r="J37" i="1"/>
  <c r="I46" i="1"/>
  <c r="J46" i="1" s="1"/>
  <c r="J51" i="1"/>
  <c r="I50" i="1"/>
  <c r="J50" i="1" s="1"/>
  <c r="J40" i="1"/>
  <c r="J39" i="1" s="1"/>
  <c r="J54" i="1"/>
  <c r="J29" i="1"/>
  <c r="J28" i="1" s="1"/>
  <c r="J53" i="1"/>
  <c r="G46" i="1"/>
  <c r="G50" i="1"/>
  <c r="G41" i="1"/>
  <c r="J47" i="1"/>
  <c r="J42" i="1"/>
  <c r="J38" i="1"/>
  <c r="J31" i="1"/>
  <c r="G42" i="1"/>
  <c r="G47" i="1"/>
  <c r="I99" i="1" l="1"/>
  <c r="J93" i="1"/>
  <c r="F103" i="1"/>
  <c r="F104" i="1" s="1"/>
  <c r="I103" i="1" l="1"/>
  <c r="I104" i="1" s="1"/>
  <c r="J103" i="1" l="1"/>
  <c r="J104" i="1" s="1"/>
  <c r="E99" i="1"/>
  <c r="E103" i="1" l="1"/>
  <c r="E104" i="1" s="1"/>
  <c r="G99" i="1"/>
  <c r="G103" i="1" s="1"/>
  <c r="G104" i="1" s="1"/>
</calcChain>
</file>

<file path=xl/sharedStrings.xml><?xml version="1.0" encoding="utf-8"?>
<sst xmlns="http://schemas.openxmlformats.org/spreadsheetml/2006/main" count="182" uniqueCount="64">
  <si>
    <t>Наименование показателя кассового плана</t>
  </si>
  <si>
    <t>Наименование главного распорядителя бюджетных средств</t>
  </si>
  <si>
    <t>Тип средств</t>
  </si>
  <si>
    <t>Прогноз на год с учетом изменений, рублей</t>
  </si>
  <si>
    <t>Исполнено</t>
  </si>
  <si>
    <t>в том числе (I квартал, первое полугодие, 9 месяцев)</t>
  </si>
  <si>
    <t>сумма, рублей</t>
  </si>
  <si>
    <t>к прогнозу на год, %</t>
  </si>
  <si>
    <t>прогноз на текущий период с учетом изменений, рублей</t>
  </si>
  <si>
    <t>исполнено за текущий период</t>
  </si>
  <si>
    <t>к прогнозу на текущий период, %</t>
  </si>
  <si>
    <t>Раздел 1. Прогноз поступлений в бюджет Новоселицкого муниципального округа Ставропольского края</t>
  </si>
  <si>
    <t>1.1. Прогноз поступлений по доходам в бюджет Новоселицкого муниципального округа Ставропольского края</t>
  </si>
  <si>
    <t>Х</t>
  </si>
  <si>
    <t>Итого по подразделу 1.1</t>
  </si>
  <si>
    <t>1.2. Прогноз поступлений по источникам финансирования дефицита бюджета Новоселицкого муниципального округаСтавропольского края</t>
  </si>
  <si>
    <t>Итого по подразделу 1.2</t>
  </si>
  <si>
    <t>Всего по разделу 1</t>
  </si>
  <si>
    <t>Раздел 2. Прогноз перечислений из бюджета Новоселицкого муниципального округа Ставропольского края</t>
  </si>
  <si>
    <t>2.1. Прогноз перечислений по расходам бюджета Новоселицкого муниципального округа Ставропольского края</t>
  </si>
  <si>
    <t>Итого по подразделу 2.1</t>
  </si>
  <si>
    <t xml:space="preserve">2.2. Прогноз перечислений по источникам финансирования дефицита бюджета </t>
  </si>
  <si>
    <t>Новоселицкого муниципального округа Ставропольского края</t>
  </si>
  <si>
    <t>Итого по подразделу 2.2</t>
  </si>
  <si>
    <t>Всего по разделу 2</t>
  </si>
  <si>
    <t>Отчет об исполнении кассового плана бюджета Новоселицкого муниципального округа Ставропольского края</t>
  </si>
  <si>
    <t>СОВЕТ НОВОСЕЛИЦКОГО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</si>
  <si>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</si>
  <si>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ОТДЕЛ ИМУЩЕСТВЕННЫХ И ЗЕМЕЛЬНЫХ ОТНОШЕНИЙ АДМИНИСТРАЦИИ НОВОСЕЛИЦКОГО МУНИЦИПАЛЬНОГО ОКРУГА СТАВРОПОЛЬСКОГО КРАЯ</t>
  </si>
  <si>
    <t>ФИНАНСОВОЕ УПРАВЛЕНИЕ АДМИНИСТРАЦИИ НОВОСЕЛИЦКОГО МУНИЦИПАЛЬНОГО ОКРУГА СТАВРОПОЛЬСКОГО КРАЯ</t>
  </si>
  <si>
    <t>ОТДЕЛ ОБРАЗОВАНИЯ АДМИНИСТРАЦИИ НОВОСЕЛИЦКОГО МУНИЦИПАЛЬНОГО ОКРУГА СТАВРОПОЛЬСКОГО КРАЯ</t>
  </si>
  <si>
    <t>ОТДЕЛ КУЛЬТУРЫ АДМИНИСТРАЦИИ НОВОСЕЛИЦКОГО МУНИЦИПАЛЬНОГО ОКРУГА СТАВРОПОЛЬСКОГО КРАЯ</t>
  </si>
  <si>
    <t>УПРАВЛЕНИЕ ТРУДА И СОЦИАЛЬНОЙ ЗАЩИТЫ НАСЕЛЕНИЯ АДМИНИСТРАЦИИ НОВОСЕЛИЦКОГО МУНИЦИПАЛЬНОГО ОКРУГА СТАВРОПОЛЬСКОГО КРАЯ</t>
  </si>
  <si>
    <t>АДМИНИСТРАЦИЯ МУНИЦИПАЛЬНОГО ОБРАЗОВАНИЯ СЕЛА ПАДИНСКОГО НОВОСЕЛИЦКОГО РАЙОНА СТАВРОПОЛЬСКОГО КРАЯ</t>
  </si>
  <si>
    <t>01.01.01</t>
  </si>
  <si>
    <t>01.03.06</t>
  </si>
  <si>
    <t>01.01.11</t>
  </si>
  <si>
    <t>01.01.12</t>
  </si>
  <si>
    <t>Средства местного бюджета</t>
  </si>
  <si>
    <t>01.03.01</t>
  </si>
  <si>
    <t>01.03.12</t>
  </si>
  <si>
    <t>Средства краевого бюджета</t>
  </si>
  <si>
    <t xml:space="preserve">Средства федерального бюджета </t>
  </si>
  <si>
    <t>Софинансирование расходов федерального бюджета</t>
  </si>
  <si>
    <t>Софинансирование расходов краевого бюджета</t>
  </si>
  <si>
    <t>(рублей)</t>
  </si>
  <si>
    <t>Начальник финансового управления АНМО</t>
  </si>
  <si>
    <t>Я.Э. Хачиян</t>
  </si>
  <si>
    <t>КОНТРОЛЬНО-СЧЕТНАЯ ПАЛАТА НОВОСЕЛИЦКОГО МУНИЦИПАЛЬНОГО ОКРУГА СТАВРОПОЛЬСКОГО КРАЯ</t>
  </si>
  <si>
    <t>Средства дотаций, субсидий, субвенций и иных межбюджетных трансфертов, имеющих целевое назначение, из федерального бюджета для применения в краевом бюджете, а также средства субвенций и иных межбюджетных трансфертов, имеющих целевое назначение, из федерального бюджета для применения в местных бюджетах</t>
  </si>
  <si>
    <t>Остатки субсидий, субвенций и иных межбюджетных трансфертов, имеющих целевое назначение, за счет средств краевого бюджета</t>
  </si>
  <si>
    <t>01.02.04</t>
  </si>
  <si>
    <t>01.02.05</t>
  </si>
  <si>
    <t>Средства местного бюджета, в целях софинансирования которых из краевого бюджета предоставляются субсидии</t>
  </si>
  <si>
    <t>АДМИНИСТРАЦИЯ МУНИЦИПАЛЬНОГО ОБРАЗОВАНИЯ СЕЛА ЧЕРНОЛЕССКОГО НОВОСЕЛИЦКОГО  ОКРУГА  СТАВРОПОЛЬСКОГО КРАЯ</t>
  </si>
  <si>
    <t>АДМИНИСТРАЦИЯ МУНИЦИПАЛЬНОГО ОБРАЗОВАНИЯ СЕЛА ДОЛИНОВКА НОВОСЕЛИЦКОГО  ОКРУГА  СТАВРОПОЛЬСКОГО КРАЯ</t>
  </si>
  <si>
    <t>АДМИНИСТРАЦИЯ МУНИЦИПАЛЬНОГО ОБРАЗОВАНИЯ СЕЛА КИТАЕВСКОГО НОВОСЕЛИЦКОГО  ОКРУГА  СТАВРОПОЛЬСКОГО КРАЯ</t>
  </si>
  <si>
    <t>АДМИНИСТРАЦИЯ МУНИЦИПАЛЬНОГО ОБРАЗОВАНИЯ НОВОМАЯКСКОГО СЕЛЬСОВЕТА НОВОСЕЛИЦКОГО  ОКРУГА  СТАВРОПОЛЬСКОГО КРАЯ</t>
  </si>
  <si>
    <t>АДМИНИСТРАЦИЯ МУНИЦИПАЛЬНОГО ОБРАЗОВАНИЯ ПОСЕЛКА ЩЕЛКАН НОВОСЕЛИЦКОГО  ОКРУГА А СТАВРОПОЛЬСКОГО КРАЯ</t>
  </si>
  <si>
    <t>Средства от физических лиц, индивидуальных предпринимателей и организаций на реализацию инициативных проектов</t>
  </si>
  <si>
    <t>ОТДЕЛ ПО РАБОТЕ С ТЕРРИТОРИЯМИ, ЖИЛИЩНО-КОММУНАЛЬНОГО ХОЗЯЙСТВА И ДОРОЖНОЙ ДЕЯТЕЛЬНОСТИ АДМИНИСТРАЦИИ НОВОСЕЛИЦКОГО МУНИЦИПАЛЬНОГО ОКРУГА СТАВРОПОЛЬСКОГО КРАЯ</t>
  </si>
  <si>
    <t>ЖУРАВСКИЙ ТЕРРИТОРИАЛЬНЫЙ ОТДЕЛ АДМИНИСТРАЦИИ НОВОСЕЛИЦКОГО МУНИЦИПАЛЬНОГО ОКРУГА СТАВРОПОЛЬСКОГО КРАЯ</t>
  </si>
  <si>
    <t xml:space="preserve">на «01» июля  2024 г. </t>
  </si>
  <si>
    <t>Средства краевого и местного бюджета, в целях софинансирования которых из федерального бюджета предоставляются субсидии и иные межбюджетные трансферты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</si>
</sst>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0" xfId="0" applyFill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vertical="center" wrapText="1"/>
    </xf>
    <xf numFmtId="4" fontId="0" fillId="0" borderId="0" xfId="0" applyNumberFormat="1" applyFont="1"/>
    <xf numFmtId="164" fontId="5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13"/>
  <sheetViews>
    <sheetView tabSelected="1" topLeftCell="B93" zoomScale="90" zoomScaleNormal="90" workbookViewId="0">
      <selection activeCell="F99" sqref="F99"/>
    </sheetView>
  </sheetViews>
  <sheetFormatPr defaultRowHeight="15" x14ac:dyDescent="0.25"/>
  <cols>
    <col min="1" max="1" width="0" hidden="1" customWidth="1"/>
    <col min="2" max="2" width="21.28515625" customWidth="1"/>
    <col min="3" max="3" width="31.85546875" customWidth="1"/>
    <col min="4" max="4" width="14.42578125" customWidth="1"/>
    <col min="5" max="5" width="21.140625" customWidth="1"/>
    <col min="6" max="6" width="19.140625" customWidth="1"/>
    <col min="7" max="7" width="14.7109375" customWidth="1"/>
    <col min="8" max="8" width="24.42578125" customWidth="1"/>
    <col min="9" max="9" width="19.7109375" customWidth="1"/>
    <col min="10" max="10" width="16.28515625" customWidth="1"/>
  </cols>
  <sheetData>
    <row r="1" spans="2:13" x14ac:dyDescent="0.25">
      <c r="B1" s="6"/>
      <c r="C1" s="6"/>
      <c r="D1" s="6"/>
      <c r="E1" s="7"/>
      <c r="F1" s="6"/>
      <c r="G1" s="6"/>
      <c r="H1" s="6"/>
      <c r="I1" s="6"/>
      <c r="J1" s="6"/>
    </row>
    <row r="2" spans="2:13" ht="15.75" x14ac:dyDescent="0.25">
      <c r="B2" s="6"/>
      <c r="C2" s="6"/>
      <c r="D2" s="6"/>
      <c r="E2" s="7" t="s">
        <v>25</v>
      </c>
      <c r="F2" s="6"/>
      <c r="G2" s="6"/>
      <c r="H2" s="6"/>
      <c r="I2" s="6"/>
      <c r="J2" s="6"/>
      <c r="K2" s="4"/>
    </row>
    <row r="3" spans="2:13" ht="18.75" customHeight="1" x14ac:dyDescent="0.25">
      <c r="B3" s="6"/>
      <c r="C3" s="6"/>
      <c r="D3" s="6"/>
      <c r="E3" s="7" t="s">
        <v>62</v>
      </c>
      <c r="F3" s="6"/>
      <c r="G3" s="6"/>
      <c r="H3" s="6"/>
      <c r="I3" s="6"/>
      <c r="J3" s="6"/>
      <c r="K3" s="4"/>
    </row>
    <row r="4" spans="2:13" ht="15.75" x14ac:dyDescent="0.25">
      <c r="B4" s="6"/>
      <c r="C4" s="6"/>
      <c r="D4" s="6"/>
      <c r="E4" s="7"/>
      <c r="F4" s="6"/>
      <c r="G4" s="6"/>
      <c r="H4" s="6"/>
      <c r="I4" s="6"/>
      <c r="J4" s="6"/>
      <c r="K4" s="4"/>
    </row>
    <row r="5" spans="2:13" ht="16.5" thickBot="1" x14ac:dyDescent="0.3">
      <c r="B5" s="6"/>
      <c r="C5" s="6"/>
      <c r="D5" s="6"/>
      <c r="E5" s="6"/>
      <c r="F5" s="6"/>
      <c r="G5" s="6"/>
      <c r="H5" s="6"/>
      <c r="I5" s="6"/>
      <c r="J5" s="8" t="s">
        <v>45</v>
      </c>
      <c r="K5" s="4"/>
    </row>
    <row r="6" spans="2:13" ht="46.9" customHeight="1" thickBot="1" x14ac:dyDescent="0.3">
      <c r="B6" s="38" t="s">
        <v>0</v>
      </c>
      <c r="C6" s="38" t="s">
        <v>1</v>
      </c>
      <c r="D6" s="38" t="s">
        <v>2</v>
      </c>
      <c r="E6" s="38" t="s">
        <v>3</v>
      </c>
      <c r="F6" s="41" t="s">
        <v>4</v>
      </c>
      <c r="G6" s="42"/>
      <c r="H6" s="41" t="s">
        <v>5</v>
      </c>
      <c r="I6" s="47"/>
      <c r="J6" s="42"/>
      <c r="K6" s="4"/>
    </row>
    <row r="7" spans="2:13" ht="28.5" customHeight="1" thickBot="1" x14ac:dyDescent="0.3">
      <c r="B7" s="39"/>
      <c r="C7" s="39"/>
      <c r="D7" s="39"/>
      <c r="E7" s="39"/>
      <c r="F7" s="38" t="s">
        <v>6</v>
      </c>
      <c r="G7" s="38" t="s">
        <v>7</v>
      </c>
      <c r="H7" s="38" t="s">
        <v>8</v>
      </c>
      <c r="I7" s="41" t="s">
        <v>9</v>
      </c>
      <c r="J7" s="42"/>
      <c r="K7" s="4"/>
    </row>
    <row r="8" spans="2:13" ht="48.75" customHeight="1" thickBot="1" x14ac:dyDescent="0.3">
      <c r="B8" s="40"/>
      <c r="C8" s="40"/>
      <c r="D8" s="40"/>
      <c r="E8" s="40"/>
      <c r="F8" s="40"/>
      <c r="G8" s="40"/>
      <c r="H8" s="40"/>
      <c r="I8" s="9" t="s">
        <v>6</v>
      </c>
      <c r="J8" s="9" t="s">
        <v>10</v>
      </c>
      <c r="K8" s="4"/>
    </row>
    <row r="9" spans="2:13" ht="16.5" thickBot="1" x14ac:dyDescent="0.3">
      <c r="B9" s="10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4"/>
    </row>
    <row r="10" spans="2:13" ht="31.15" customHeight="1" thickBot="1" x14ac:dyDescent="0.3">
      <c r="B10" s="41" t="s">
        <v>11</v>
      </c>
      <c r="C10" s="47"/>
      <c r="D10" s="47"/>
      <c r="E10" s="47"/>
      <c r="F10" s="47"/>
      <c r="G10" s="47"/>
      <c r="H10" s="47"/>
      <c r="I10" s="47"/>
      <c r="J10" s="42"/>
      <c r="K10" s="4"/>
      <c r="M10" s="3"/>
    </row>
    <row r="11" spans="2:13" ht="31.15" customHeight="1" thickBot="1" x14ac:dyDescent="0.3">
      <c r="B11" s="41" t="s">
        <v>12</v>
      </c>
      <c r="C11" s="47"/>
      <c r="D11" s="47"/>
      <c r="E11" s="47"/>
      <c r="F11" s="47"/>
      <c r="G11" s="47"/>
      <c r="H11" s="47"/>
      <c r="I11" s="47"/>
      <c r="J11" s="42"/>
      <c r="K11" s="4"/>
    </row>
    <row r="12" spans="2:13" ht="16.5" thickBot="1" x14ac:dyDescent="0.3">
      <c r="B12" s="10" t="s">
        <v>13</v>
      </c>
      <c r="C12" s="9" t="s">
        <v>13</v>
      </c>
      <c r="D12" s="11"/>
      <c r="E12" s="11"/>
      <c r="F12" s="11"/>
      <c r="G12" s="11"/>
      <c r="H12" s="11"/>
      <c r="I12" s="11"/>
      <c r="J12" s="11"/>
      <c r="K12" s="4"/>
    </row>
    <row r="13" spans="2:13" ht="16.149999999999999" thickBot="1" x14ac:dyDescent="0.35">
      <c r="B13" s="10"/>
      <c r="C13" s="9"/>
      <c r="D13" s="12" t="s">
        <v>34</v>
      </c>
      <c r="E13" s="13">
        <v>590795240.72000003</v>
      </c>
      <c r="F13" s="13">
        <v>262704244.56999999</v>
      </c>
      <c r="G13" s="13">
        <f>F13/E13*100</f>
        <v>44.466208673218709</v>
      </c>
      <c r="H13" s="14">
        <v>252826835.49000001</v>
      </c>
      <c r="I13" s="13">
        <f>F13</f>
        <v>262704244.56999999</v>
      </c>
      <c r="J13" s="13">
        <f>I13/H13*100</f>
        <v>103.90678824138931</v>
      </c>
      <c r="K13" s="4"/>
    </row>
    <row r="14" spans="2:13" ht="16.149999999999999" thickBot="1" x14ac:dyDescent="0.35">
      <c r="B14" s="10"/>
      <c r="C14" s="9"/>
      <c r="D14" s="12" t="s">
        <v>51</v>
      </c>
      <c r="E14" s="13">
        <v>1364562.5</v>
      </c>
      <c r="F14" s="13">
        <v>235000</v>
      </c>
      <c r="G14" s="13">
        <f>F14/E14*100</f>
        <v>17.221636971556816</v>
      </c>
      <c r="H14" s="14">
        <v>597500</v>
      </c>
      <c r="I14" s="13">
        <f t="shared" ref="I14:I15" si="0">F14</f>
        <v>235000</v>
      </c>
      <c r="J14" s="13">
        <f t="shared" ref="J14:J15" si="1">I14/H14*100</f>
        <v>39.330543933054393</v>
      </c>
      <c r="K14" s="4"/>
    </row>
    <row r="15" spans="2:13" ht="16.5" thickBot="1" x14ac:dyDescent="0.3">
      <c r="B15" s="10"/>
      <c r="C15" s="9"/>
      <c r="D15" s="12" t="s">
        <v>52</v>
      </c>
      <c r="E15" s="13">
        <v>0</v>
      </c>
      <c r="F15" s="14">
        <v>0</v>
      </c>
      <c r="G15" s="13" t="e">
        <f>F15/E15*100</f>
        <v>#DIV/0!</v>
      </c>
      <c r="H15" s="14">
        <v>0</v>
      </c>
      <c r="I15" s="13">
        <f t="shared" si="0"/>
        <v>0</v>
      </c>
      <c r="J15" s="13" t="e">
        <f t="shared" si="1"/>
        <v>#DIV/0!</v>
      </c>
      <c r="K15" s="4"/>
    </row>
    <row r="16" spans="2:13" ht="16.149999999999999" thickBot="1" x14ac:dyDescent="0.35">
      <c r="B16" s="10"/>
      <c r="C16" s="9"/>
      <c r="D16" s="12" t="s">
        <v>39</v>
      </c>
      <c r="E16" s="13">
        <v>17246062.59</v>
      </c>
      <c r="F16" s="13">
        <v>12352667.66</v>
      </c>
      <c r="G16" s="13">
        <f t="shared" ref="G16" si="2">F16/E16*100</f>
        <v>71.626016637343085</v>
      </c>
      <c r="H16" s="14">
        <v>13177506.439999999</v>
      </c>
      <c r="I16" s="13">
        <f t="shared" ref="I16:I17" si="3">F16</f>
        <v>12352667.66</v>
      </c>
      <c r="J16" s="13">
        <f t="shared" ref="J16:J19" si="4">I16/H16*100</f>
        <v>93.740554908808676</v>
      </c>
      <c r="K16" s="4"/>
    </row>
    <row r="17" spans="2:12" ht="16.149999999999999" thickBot="1" x14ac:dyDescent="0.35">
      <c r="B17" s="10"/>
      <c r="C17" s="9"/>
      <c r="D17" s="12" t="s">
        <v>35</v>
      </c>
      <c r="E17" s="14">
        <v>765071522.80999994</v>
      </c>
      <c r="F17" s="14">
        <v>254230656.65000001</v>
      </c>
      <c r="G17" s="14">
        <f t="shared" ref="G17:G19" si="5">F17/E17*100</f>
        <v>33.229658805786762</v>
      </c>
      <c r="H17" s="14">
        <v>387709896.26999998</v>
      </c>
      <c r="I17" s="14">
        <f t="shared" si="3"/>
        <v>254230656.65000001</v>
      </c>
      <c r="J17" s="13">
        <f t="shared" si="4"/>
        <v>65.572392940146813</v>
      </c>
      <c r="K17" s="4"/>
    </row>
    <row r="18" spans="2:12" ht="16.149999999999999" thickBot="1" x14ac:dyDescent="0.35">
      <c r="B18" s="10"/>
      <c r="C18" s="9"/>
      <c r="D18" s="12" t="s">
        <v>40</v>
      </c>
      <c r="E18" s="14"/>
      <c r="F18" s="14"/>
      <c r="G18" s="14"/>
      <c r="H18" s="14"/>
      <c r="I18" s="14">
        <f t="shared" ref="I18" si="6">F18</f>
        <v>0</v>
      </c>
      <c r="J18" s="13"/>
      <c r="K18" s="4"/>
    </row>
    <row r="19" spans="2:12" ht="30.75" thickBot="1" x14ac:dyDescent="0.3">
      <c r="B19" s="15" t="s">
        <v>14</v>
      </c>
      <c r="C19" s="9" t="s">
        <v>13</v>
      </c>
      <c r="D19" s="9" t="s">
        <v>13</v>
      </c>
      <c r="E19" s="13">
        <f>SUM(E13:E18)</f>
        <v>1374477388.6199999</v>
      </c>
      <c r="F19" s="13">
        <f>SUM(F13:F18)</f>
        <v>529522568.88</v>
      </c>
      <c r="G19" s="13">
        <f t="shared" si="5"/>
        <v>38.525375045394547</v>
      </c>
      <c r="H19" s="14">
        <f>SUM(H13:H18)</f>
        <v>654311738.20000005</v>
      </c>
      <c r="I19" s="13">
        <f>SUM(I13:I18)</f>
        <v>529522568.88</v>
      </c>
      <c r="J19" s="13">
        <f t="shared" si="4"/>
        <v>80.928178109215523</v>
      </c>
      <c r="K19" s="4"/>
      <c r="L19" s="2"/>
    </row>
    <row r="20" spans="2:12" ht="31.15" customHeight="1" thickBot="1" x14ac:dyDescent="0.3">
      <c r="B20" s="41" t="s">
        <v>15</v>
      </c>
      <c r="C20" s="47"/>
      <c r="D20" s="47"/>
      <c r="E20" s="47"/>
      <c r="F20" s="47"/>
      <c r="G20" s="47"/>
      <c r="H20" s="47"/>
      <c r="I20" s="47"/>
      <c r="J20" s="42"/>
      <c r="K20" s="4"/>
    </row>
    <row r="21" spans="2:12" ht="16.5" thickBot="1" x14ac:dyDescent="0.3">
      <c r="B21" s="10" t="s">
        <v>13</v>
      </c>
      <c r="C21" s="9" t="s">
        <v>13</v>
      </c>
      <c r="D21" s="11"/>
      <c r="E21" s="11"/>
      <c r="F21" s="11"/>
      <c r="G21" s="11"/>
      <c r="H21" s="11"/>
      <c r="I21" s="11"/>
      <c r="J21" s="11"/>
      <c r="K21" s="4"/>
    </row>
    <row r="22" spans="2:12" ht="16.5" thickBot="1" x14ac:dyDescent="0.3">
      <c r="B22" s="10"/>
      <c r="C22" s="9"/>
      <c r="D22" s="12" t="s">
        <v>34</v>
      </c>
      <c r="E22" s="13">
        <f>E23</f>
        <v>-113051085.98</v>
      </c>
      <c r="F22" s="13"/>
      <c r="G22" s="13"/>
      <c r="H22" s="13">
        <f>E22</f>
        <v>-113051085.98</v>
      </c>
      <c r="I22" s="13"/>
      <c r="J22" s="13"/>
      <c r="K22" s="4"/>
    </row>
    <row r="23" spans="2:12" ht="30.75" thickBot="1" x14ac:dyDescent="0.3">
      <c r="B23" s="15" t="s">
        <v>16</v>
      </c>
      <c r="C23" s="9" t="s">
        <v>13</v>
      </c>
      <c r="D23" s="9" t="s">
        <v>13</v>
      </c>
      <c r="E23" s="14">
        <v>-113051085.98</v>
      </c>
      <c r="F23" s="14"/>
      <c r="G23" s="14"/>
      <c r="H23" s="14">
        <f>E23</f>
        <v>-113051085.98</v>
      </c>
      <c r="I23" s="13"/>
      <c r="J23" s="13"/>
      <c r="K23" s="4"/>
    </row>
    <row r="24" spans="2:12" ht="16.5" thickBot="1" x14ac:dyDescent="0.3">
      <c r="B24" s="15" t="s">
        <v>17</v>
      </c>
      <c r="C24" s="9" t="s">
        <v>13</v>
      </c>
      <c r="D24" s="9" t="s">
        <v>13</v>
      </c>
      <c r="E24" s="13">
        <f>E19+E23</f>
        <v>1261426302.6399999</v>
      </c>
      <c r="F24" s="13">
        <f>F19</f>
        <v>529522568.88</v>
      </c>
      <c r="G24" s="13">
        <f>F24/E24*100</f>
        <v>41.978082094195969</v>
      </c>
      <c r="H24" s="13">
        <f>H19+H23</f>
        <v>541260652.22000003</v>
      </c>
      <c r="I24" s="13">
        <f>F24</f>
        <v>529522568.88</v>
      </c>
      <c r="J24" s="13">
        <f>I24/H24*100</f>
        <v>97.831343680377302</v>
      </c>
      <c r="K24" s="4"/>
    </row>
    <row r="25" spans="2:12" ht="31.15" customHeight="1" thickBot="1" x14ac:dyDescent="0.3">
      <c r="B25" s="41" t="s">
        <v>18</v>
      </c>
      <c r="C25" s="47"/>
      <c r="D25" s="47"/>
      <c r="E25" s="47"/>
      <c r="F25" s="47"/>
      <c r="G25" s="47"/>
      <c r="H25" s="47"/>
      <c r="I25" s="47"/>
      <c r="J25" s="42"/>
      <c r="K25" s="4"/>
    </row>
    <row r="26" spans="2:12" ht="31.15" customHeight="1" thickBot="1" x14ac:dyDescent="0.3">
      <c r="B26" s="41" t="s">
        <v>19</v>
      </c>
      <c r="C26" s="47"/>
      <c r="D26" s="47"/>
      <c r="E26" s="47"/>
      <c r="F26" s="47"/>
      <c r="G26" s="47"/>
      <c r="H26" s="47"/>
      <c r="I26" s="47"/>
      <c r="J26" s="42"/>
      <c r="K26" s="4"/>
    </row>
    <row r="27" spans="2:12" ht="16.5" thickBot="1" x14ac:dyDescent="0.3">
      <c r="B27" s="10" t="s">
        <v>13</v>
      </c>
      <c r="C27" s="11"/>
      <c r="D27" s="11"/>
      <c r="E27" s="11"/>
      <c r="F27" s="11"/>
      <c r="G27" s="11"/>
      <c r="H27" s="11"/>
      <c r="I27" s="11"/>
      <c r="J27" s="11"/>
      <c r="K27" s="4"/>
    </row>
    <row r="28" spans="2:12" s="1" customFormat="1" ht="70.5" customHeight="1" thickBot="1" x14ac:dyDescent="0.3">
      <c r="B28" s="16"/>
      <c r="C28" s="17" t="s">
        <v>26</v>
      </c>
      <c r="D28" s="18"/>
      <c r="E28" s="19">
        <f>E29</f>
        <v>2673149</v>
      </c>
      <c r="F28" s="19">
        <f>F29</f>
        <v>1065521.8400000001</v>
      </c>
      <c r="G28" s="19">
        <f t="shared" ref="G28:J28" si="7">G29</f>
        <v>39.860173899771397</v>
      </c>
      <c r="H28" s="19">
        <f t="shared" si="7"/>
        <v>1143328</v>
      </c>
      <c r="I28" s="19">
        <f t="shared" si="7"/>
        <v>1065521.8400000001</v>
      </c>
      <c r="J28" s="19">
        <f t="shared" si="7"/>
        <v>93.194764756920165</v>
      </c>
      <c r="K28" s="5"/>
    </row>
    <row r="29" spans="2:12" ht="16.5" thickBot="1" x14ac:dyDescent="0.3">
      <c r="B29" s="20"/>
      <c r="C29" s="21" t="s">
        <v>38</v>
      </c>
      <c r="D29" s="22" t="s">
        <v>34</v>
      </c>
      <c r="E29" s="23">
        <v>2673149</v>
      </c>
      <c r="F29" s="23">
        <v>1065521.8400000001</v>
      </c>
      <c r="G29" s="23">
        <f>F29*100/E29</f>
        <v>39.860173899771397</v>
      </c>
      <c r="H29" s="23">
        <v>1143328</v>
      </c>
      <c r="I29" s="23">
        <f>F29</f>
        <v>1065521.8400000001</v>
      </c>
      <c r="J29" s="23">
        <f>I29*100/H29</f>
        <v>93.194764756920165</v>
      </c>
      <c r="K29" s="4"/>
    </row>
    <row r="30" spans="2:12" s="1" customFormat="1" ht="75.75" customHeight="1" thickBot="1" x14ac:dyDescent="0.3">
      <c r="B30" s="16"/>
      <c r="C30" s="17" t="s">
        <v>27</v>
      </c>
      <c r="D30" s="18"/>
      <c r="E30" s="19">
        <f>SUM(E31:E36)</f>
        <v>256910977.06999999</v>
      </c>
      <c r="F30" s="19">
        <f>SUM(F31:F36)</f>
        <v>58026379.629999995</v>
      </c>
      <c r="G30" s="19">
        <f>F30*100/E30</f>
        <v>22.586181521620883</v>
      </c>
      <c r="H30" s="19">
        <f t="shared" ref="H30:I30" si="8">SUM(H31:H36)</f>
        <v>178895605.30000001</v>
      </c>
      <c r="I30" s="19">
        <f t="shared" si="8"/>
        <v>58026379.629999995</v>
      </c>
      <c r="J30" s="19">
        <f>I30*100/H30</f>
        <v>32.435888814983649</v>
      </c>
      <c r="K30" s="5"/>
    </row>
    <row r="31" spans="2:12" ht="16.5" thickBot="1" x14ac:dyDescent="0.3">
      <c r="B31" s="20"/>
      <c r="C31" s="21" t="s">
        <v>38</v>
      </c>
      <c r="D31" s="22" t="s">
        <v>34</v>
      </c>
      <c r="E31" s="23">
        <v>115178892.29000001</v>
      </c>
      <c r="F31" s="23">
        <v>50335432.5</v>
      </c>
      <c r="G31" s="23">
        <f t="shared" ref="G31:G99" si="9">F31*100/E31</f>
        <v>43.701959186466489</v>
      </c>
      <c r="H31" s="23">
        <v>55300180.490000002</v>
      </c>
      <c r="I31" s="23">
        <f t="shared" ref="I31:I36" si="10">F31</f>
        <v>50335432.5</v>
      </c>
      <c r="J31" s="23">
        <f t="shared" ref="J31:J84" si="11">I31*100/H31</f>
        <v>91.022184835548984</v>
      </c>
      <c r="K31" s="4"/>
    </row>
    <row r="32" spans="2:12" ht="30.75" thickBot="1" x14ac:dyDescent="0.3">
      <c r="B32" s="20"/>
      <c r="C32" s="21" t="s">
        <v>43</v>
      </c>
      <c r="D32" s="22" t="s">
        <v>36</v>
      </c>
      <c r="E32" s="23">
        <v>1426997.35</v>
      </c>
      <c r="F32" s="23">
        <v>80396.820000000007</v>
      </c>
      <c r="G32" s="23">
        <f t="shared" si="9"/>
        <v>5.6339852348008916</v>
      </c>
      <c r="H32" s="23">
        <v>498772.49</v>
      </c>
      <c r="I32" s="23">
        <f t="shared" si="10"/>
        <v>80396.820000000007</v>
      </c>
      <c r="J32" s="23">
        <f t="shared" si="11"/>
        <v>16.118936311022289</v>
      </c>
      <c r="K32" s="4"/>
    </row>
    <row r="33" spans="2:11" ht="30.75" thickBot="1" x14ac:dyDescent="0.3">
      <c r="B33" s="20"/>
      <c r="C33" s="21" t="s">
        <v>44</v>
      </c>
      <c r="D33" s="22" t="s">
        <v>37</v>
      </c>
      <c r="E33" s="23">
        <v>1018713.83</v>
      </c>
      <c r="F33" s="23">
        <v>221267.97</v>
      </c>
      <c r="G33" s="23">
        <f>F33*100/E33</f>
        <v>21.72032650229162</v>
      </c>
      <c r="H33" s="23">
        <v>817737.83</v>
      </c>
      <c r="I33" s="23">
        <f t="shared" si="10"/>
        <v>221267.97</v>
      </c>
      <c r="J33" s="23">
        <v>0</v>
      </c>
      <c r="K33" s="4"/>
    </row>
    <row r="34" spans="2:11" ht="22.5" customHeight="1" thickBot="1" x14ac:dyDescent="0.3">
      <c r="B34" s="20"/>
      <c r="C34" s="21" t="s">
        <v>42</v>
      </c>
      <c r="D34" s="22" t="s">
        <v>39</v>
      </c>
      <c r="E34" s="23">
        <v>7478.9</v>
      </c>
      <c r="F34" s="23">
        <v>7478.9</v>
      </c>
      <c r="G34" s="23">
        <f>F34*100/E34</f>
        <v>100</v>
      </c>
      <c r="H34" s="23">
        <v>7478.9</v>
      </c>
      <c r="I34" s="23">
        <f t="shared" si="10"/>
        <v>7478.9</v>
      </c>
      <c r="J34" s="23">
        <f>I34*100/H34</f>
        <v>100</v>
      </c>
      <c r="K34" s="4"/>
    </row>
    <row r="35" spans="2:11" ht="23.25" customHeight="1" thickBot="1" x14ac:dyDescent="0.3">
      <c r="B35" s="20"/>
      <c r="C35" s="21" t="s">
        <v>41</v>
      </c>
      <c r="D35" s="22" t="s">
        <v>35</v>
      </c>
      <c r="E35" s="23">
        <v>67649886.409999996</v>
      </c>
      <c r="F35" s="23">
        <v>7381803.4400000004</v>
      </c>
      <c r="G35" s="23">
        <f t="shared" si="9"/>
        <v>10.911775069749153</v>
      </c>
      <c r="H35" s="23">
        <v>50642427.299999997</v>
      </c>
      <c r="I35" s="23">
        <f t="shared" si="10"/>
        <v>7381803.4400000004</v>
      </c>
      <c r="J35" s="23">
        <f t="shared" si="11"/>
        <v>14.57632233200639</v>
      </c>
      <c r="K35" s="4"/>
    </row>
    <row r="36" spans="2:11" ht="76.5" customHeight="1" thickBot="1" x14ac:dyDescent="0.3">
      <c r="B36" s="20"/>
      <c r="C36" s="21" t="s">
        <v>50</v>
      </c>
      <c r="D36" s="22" t="s">
        <v>40</v>
      </c>
      <c r="E36" s="23">
        <v>71629008.290000007</v>
      </c>
      <c r="F36" s="23">
        <v>0</v>
      </c>
      <c r="G36" s="23">
        <f t="shared" ref="G36" si="12">F36*100/E36</f>
        <v>0</v>
      </c>
      <c r="H36" s="23">
        <v>71629008.290000007</v>
      </c>
      <c r="I36" s="23">
        <f t="shared" si="10"/>
        <v>0</v>
      </c>
      <c r="J36" s="23">
        <f>I36*100/H36</f>
        <v>0</v>
      </c>
      <c r="K36" s="4"/>
    </row>
    <row r="37" spans="2:11" s="1" customFormat="1" ht="107.25" customHeight="1" thickBot="1" x14ac:dyDescent="0.3">
      <c r="B37" s="16"/>
      <c r="C37" s="17" t="s">
        <v>28</v>
      </c>
      <c r="D37" s="18"/>
      <c r="E37" s="19">
        <f>E38</f>
        <v>5391221</v>
      </c>
      <c r="F37" s="19">
        <f>F38</f>
        <v>2252268.7599999998</v>
      </c>
      <c r="G37" s="19">
        <f t="shared" ref="G37" si="13">G38</f>
        <v>41.776598659190554</v>
      </c>
      <c r="H37" s="19">
        <f>H38</f>
        <v>2308042.5</v>
      </c>
      <c r="I37" s="19">
        <f>I38</f>
        <v>2252268.7599999998</v>
      </c>
      <c r="J37" s="19">
        <f t="shared" si="11"/>
        <v>97.583504636504728</v>
      </c>
      <c r="K37" s="5"/>
    </row>
    <row r="38" spans="2:11" ht="16.5" thickBot="1" x14ac:dyDescent="0.3">
      <c r="B38" s="20"/>
      <c r="C38" s="21" t="s">
        <v>38</v>
      </c>
      <c r="D38" s="22" t="s">
        <v>34</v>
      </c>
      <c r="E38" s="23">
        <v>5391221</v>
      </c>
      <c r="F38" s="23">
        <v>2252268.7599999998</v>
      </c>
      <c r="G38" s="23">
        <f t="shared" si="9"/>
        <v>41.776598659190554</v>
      </c>
      <c r="H38" s="23">
        <v>2308042.5</v>
      </c>
      <c r="I38" s="23">
        <f>F38</f>
        <v>2252268.7599999998</v>
      </c>
      <c r="J38" s="23">
        <f t="shared" si="11"/>
        <v>97.583504636504728</v>
      </c>
      <c r="K38" s="4"/>
    </row>
    <row r="39" spans="2:11" s="1" customFormat="1" ht="100.5" customHeight="1" thickBot="1" x14ac:dyDescent="0.3">
      <c r="B39" s="16"/>
      <c r="C39" s="17" t="s">
        <v>29</v>
      </c>
      <c r="D39" s="18"/>
      <c r="E39" s="19">
        <f>E40</f>
        <v>44002873.200000003</v>
      </c>
      <c r="F39" s="19">
        <f t="shared" ref="F39:J39" si="14">F40</f>
        <v>15738431.82</v>
      </c>
      <c r="G39" s="19">
        <f t="shared" si="14"/>
        <v>35.766827653426958</v>
      </c>
      <c r="H39" s="19">
        <f t="shared" si="14"/>
        <v>17298256.510000002</v>
      </c>
      <c r="I39" s="19">
        <f t="shared" si="14"/>
        <v>15738431.82</v>
      </c>
      <c r="J39" s="19">
        <f t="shared" si="14"/>
        <v>90.982763557134916</v>
      </c>
      <c r="K39" s="5"/>
    </row>
    <row r="40" spans="2:11" ht="16.5" thickBot="1" x14ac:dyDescent="0.3">
      <c r="B40" s="20"/>
      <c r="C40" s="21" t="s">
        <v>38</v>
      </c>
      <c r="D40" s="22" t="s">
        <v>34</v>
      </c>
      <c r="E40" s="23">
        <v>44002873.200000003</v>
      </c>
      <c r="F40" s="23">
        <v>15738431.82</v>
      </c>
      <c r="G40" s="23">
        <f t="shared" si="9"/>
        <v>35.766827653426958</v>
      </c>
      <c r="H40" s="23">
        <v>17298256.510000002</v>
      </c>
      <c r="I40" s="23">
        <f>F40</f>
        <v>15738431.82</v>
      </c>
      <c r="J40" s="23">
        <f t="shared" si="11"/>
        <v>90.982763557134916</v>
      </c>
      <c r="K40" s="4"/>
    </row>
    <row r="41" spans="2:11" ht="105" customHeight="1" thickBot="1" x14ac:dyDescent="0.3">
      <c r="B41" s="16"/>
      <c r="C41" s="17" t="s">
        <v>30</v>
      </c>
      <c r="D41" s="18"/>
      <c r="E41" s="19">
        <f>SUM(E42:E45)</f>
        <v>538105498.23000002</v>
      </c>
      <c r="F41" s="19">
        <f>SUM(F42:F45)</f>
        <v>246270148.70999998</v>
      </c>
      <c r="G41" s="19">
        <f t="shared" si="9"/>
        <v>45.766146140498606</v>
      </c>
      <c r="H41" s="19">
        <f>SUM(H42:H45)</f>
        <v>291482414.90999997</v>
      </c>
      <c r="I41" s="19">
        <f>SUM(I42:I45)</f>
        <v>246270148.70999998</v>
      </c>
      <c r="J41" s="19">
        <f t="shared" si="11"/>
        <v>84.488852881927698</v>
      </c>
      <c r="K41" s="4"/>
    </row>
    <row r="42" spans="2:11" ht="16.5" thickBot="1" x14ac:dyDescent="0.3">
      <c r="B42" s="20"/>
      <c r="C42" s="21" t="s">
        <v>38</v>
      </c>
      <c r="D42" s="22" t="s">
        <v>34</v>
      </c>
      <c r="E42" s="23">
        <v>243163821.65000001</v>
      </c>
      <c r="F42" s="23">
        <v>100544641.11</v>
      </c>
      <c r="G42" s="23">
        <f t="shared" si="9"/>
        <v>41.348519869341345</v>
      </c>
      <c r="H42" s="23">
        <v>118918010.5</v>
      </c>
      <c r="I42" s="23">
        <f>F42</f>
        <v>100544641.11</v>
      </c>
      <c r="J42" s="23">
        <f t="shared" si="11"/>
        <v>84.549548623671271</v>
      </c>
      <c r="K42" s="4"/>
    </row>
    <row r="43" spans="2:11" ht="30.75" thickBot="1" x14ac:dyDescent="0.3">
      <c r="B43" s="20"/>
      <c r="C43" s="21" t="s">
        <v>43</v>
      </c>
      <c r="D43" s="22" t="s">
        <v>36</v>
      </c>
      <c r="E43" s="23">
        <v>813743.56</v>
      </c>
      <c r="F43" s="23">
        <v>401254</v>
      </c>
      <c r="G43" s="23">
        <f t="shared" si="9"/>
        <v>49.309637547239078</v>
      </c>
      <c r="H43" s="23">
        <v>494363.53</v>
      </c>
      <c r="I43" s="23">
        <f>F43</f>
        <v>401254</v>
      </c>
      <c r="J43" s="23">
        <f t="shared" si="11"/>
        <v>81.165776933423871</v>
      </c>
      <c r="K43" s="4"/>
    </row>
    <row r="44" spans="2:11" ht="66.75" customHeight="1" thickBot="1" x14ac:dyDescent="0.3">
      <c r="B44" s="20"/>
      <c r="C44" s="21" t="s">
        <v>53</v>
      </c>
      <c r="D44" s="22" t="s">
        <v>37</v>
      </c>
      <c r="E44" s="23">
        <v>806793</v>
      </c>
      <c r="F44" s="23">
        <v>374002.06</v>
      </c>
      <c r="G44" s="23">
        <f t="shared" si="9"/>
        <v>46.356631750647317</v>
      </c>
      <c r="H44" s="23">
        <v>463302.41</v>
      </c>
      <c r="I44" s="23">
        <f>F44</f>
        <v>374002.06</v>
      </c>
      <c r="J44" s="23">
        <f t="shared" si="11"/>
        <v>80.725256749689692</v>
      </c>
      <c r="K44" s="4"/>
    </row>
    <row r="45" spans="2:11" s="1" customFormat="1" ht="16.5" thickBot="1" x14ac:dyDescent="0.3">
      <c r="B45" s="20"/>
      <c r="C45" s="21" t="s">
        <v>41</v>
      </c>
      <c r="D45" s="22" t="s">
        <v>35</v>
      </c>
      <c r="E45" s="23">
        <v>293321140.01999998</v>
      </c>
      <c r="F45" s="23">
        <v>144950251.53999999</v>
      </c>
      <c r="G45" s="23">
        <f t="shared" si="9"/>
        <v>49.416912647385942</v>
      </c>
      <c r="H45" s="23">
        <v>171606738.47</v>
      </c>
      <c r="I45" s="23">
        <f>F45</f>
        <v>144950251.53999999</v>
      </c>
      <c r="J45" s="23">
        <f t="shared" si="11"/>
        <v>84.466526683239749</v>
      </c>
      <c r="K45" s="5"/>
    </row>
    <row r="46" spans="2:11" ht="90" customHeight="1" thickBot="1" x14ac:dyDescent="0.3">
      <c r="B46" s="16"/>
      <c r="C46" s="17" t="s">
        <v>31</v>
      </c>
      <c r="D46" s="18"/>
      <c r="E46" s="19">
        <f>SUM(E47:E49)</f>
        <v>124147385.91</v>
      </c>
      <c r="F46" s="19">
        <f>SUM(F47:F49)</f>
        <v>56519098.829999998</v>
      </c>
      <c r="G46" s="19">
        <f t="shared" si="9"/>
        <v>45.525806617445191</v>
      </c>
      <c r="H46" s="19">
        <f>SUM(H47:H49)</f>
        <v>68390183.679999992</v>
      </c>
      <c r="I46" s="19">
        <f>SUM(I47:I49)</f>
        <v>56519098.829999998</v>
      </c>
      <c r="J46" s="19">
        <f t="shared" si="11"/>
        <v>82.64212170339357</v>
      </c>
      <c r="K46" s="4"/>
    </row>
    <row r="47" spans="2:11" ht="16.5" thickBot="1" x14ac:dyDescent="0.3">
      <c r="B47" s="20"/>
      <c r="C47" s="21" t="s">
        <v>38</v>
      </c>
      <c r="D47" s="22" t="s">
        <v>34</v>
      </c>
      <c r="E47" s="23">
        <v>111832071.7</v>
      </c>
      <c r="F47" s="23">
        <v>54278424.549999997</v>
      </c>
      <c r="G47" s="23">
        <f t="shared" si="9"/>
        <v>48.535651468218305</v>
      </c>
      <c r="H47" s="23">
        <v>56335379.399999999</v>
      </c>
      <c r="I47" s="23">
        <f>F47</f>
        <v>54278424.549999997</v>
      </c>
      <c r="J47" s="23">
        <f t="shared" si="11"/>
        <v>96.348733474580982</v>
      </c>
      <c r="K47" s="4"/>
    </row>
    <row r="48" spans="2:11" ht="30.75" thickBot="1" x14ac:dyDescent="0.3">
      <c r="B48" s="20"/>
      <c r="C48" s="21" t="s">
        <v>43</v>
      </c>
      <c r="D48" s="22" t="s">
        <v>36</v>
      </c>
      <c r="E48" s="23">
        <v>586858.07999999996</v>
      </c>
      <c r="F48" s="23">
        <v>96151.58</v>
      </c>
      <c r="G48" s="23">
        <f>F48*100/E48</f>
        <v>16.384128169454531</v>
      </c>
      <c r="H48" s="23">
        <v>586858.07999999996</v>
      </c>
      <c r="I48" s="23">
        <f>F48</f>
        <v>96151.58</v>
      </c>
      <c r="J48" s="23">
        <f t="shared" si="11"/>
        <v>16.384128169454531</v>
      </c>
      <c r="K48" s="4"/>
    </row>
    <row r="49" spans="2:11" ht="16.5" thickBot="1" x14ac:dyDescent="0.3">
      <c r="B49" s="20"/>
      <c r="C49" s="21" t="s">
        <v>41</v>
      </c>
      <c r="D49" s="22" t="s">
        <v>35</v>
      </c>
      <c r="E49" s="23">
        <v>11728456.130000001</v>
      </c>
      <c r="F49" s="23">
        <v>2144522.7000000002</v>
      </c>
      <c r="G49" s="23">
        <f t="shared" si="9"/>
        <v>18.28478255134165</v>
      </c>
      <c r="H49" s="23">
        <v>11467946.199999999</v>
      </c>
      <c r="I49" s="23">
        <f>F49</f>
        <v>2144522.7000000002</v>
      </c>
      <c r="J49" s="23">
        <f t="shared" si="11"/>
        <v>18.700146151714598</v>
      </c>
      <c r="K49" s="4"/>
    </row>
    <row r="50" spans="2:11" s="1" customFormat="1" ht="97.5" customHeight="1" thickBot="1" x14ac:dyDescent="0.3">
      <c r="B50" s="16"/>
      <c r="C50" s="17" t="s">
        <v>32</v>
      </c>
      <c r="D50" s="18"/>
      <c r="E50" s="19">
        <f>SUM(E51:E52)</f>
        <v>131161049.42</v>
      </c>
      <c r="F50" s="19">
        <f>SUM(F51:F52)</f>
        <v>65232450.099999994</v>
      </c>
      <c r="G50" s="19">
        <f t="shared" si="9"/>
        <v>49.734620444454194</v>
      </c>
      <c r="H50" s="19">
        <f>SUM(H51:H52)</f>
        <v>91199554.739999995</v>
      </c>
      <c r="I50" s="19">
        <f>SUM(I51:I52)</f>
        <v>65232450.099999994</v>
      </c>
      <c r="J50" s="19">
        <f t="shared" si="11"/>
        <v>71.527158532704036</v>
      </c>
      <c r="K50" s="5"/>
    </row>
    <row r="51" spans="2:11" s="1" customFormat="1" ht="24" customHeight="1" thickBot="1" x14ac:dyDescent="0.3">
      <c r="B51" s="20"/>
      <c r="C51" s="21" t="s">
        <v>42</v>
      </c>
      <c r="D51" s="22" t="s">
        <v>39</v>
      </c>
      <c r="E51" s="23">
        <v>15456783.689999999</v>
      </c>
      <c r="F51" s="23">
        <v>11566414.91</v>
      </c>
      <c r="G51" s="23">
        <f t="shared" si="9"/>
        <v>74.830670739625262</v>
      </c>
      <c r="H51" s="23">
        <v>12386253.689999999</v>
      </c>
      <c r="I51" s="23">
        <f>F51</f>
        <v>11566414.91</v>
      </c>
      <c r="J51" s="23">
        <f t="shared" si="11"/>
        <v>93.381059354032985</v>
      </c>
      <c r="K51" s="5"/>
    </row>
    <row r="52" spans="2:11" ht="16.5" thickBot="1" x14ac:dyDescent="0.3">
      <c r="B52" s="20"/>
      <c r="C52" s="21" t="s">
        <v>41</v>
      </c>
      <c r="D52" s="22" t="s">
        <v>35</v>
      </c>
      <c r="E52" s="23">
        <v>115704265.73</v>
      </c>
      <c r="F52" s="23">
        <v>53666035.189999998</v>
      </c>
      <c r="G52" s="23">
        <f t="shared" si="9"/>
        <v>46.382071439986134</v>
      </c>
      <c r="H52" s="23">
        <v>78813301.049999997</v>
      </c>
      <c r="I52" s="23">
        <f>F52</f>
        <v>53666035.189999998</v>
      </c>
      <c r="J52" s="23">
        <f t="shared" si="11"/>
        <v>68.092611875188041</v>
      </c>
      <c r="K52" s="4"/>
    </row>
    <row r="53" spans="2:11" s="1" customFormat="1" ht="72" customHeight="1" thickBot="1" x14ac:dyDescent="0.3">
      <c r="B53" s="16"/>
      <c r="C53" s="17" t="s">
        <v>48</v>
      </c>
      <c r="D53" s="18"/>
      <c r="E53" s="19">
        <f>E54</f>
        <v>2517625</v>
      </c>
      <c r="F53" s="19">
        <f>F54</f>
        <v>919660.01</v>
      </c>
      <c r="G53" s="19">
        <f t="shared" si="9"/>
        <v>36.528871853433294</v>
      </c>
      <c r="H53" s="19">
        <f>H54</f>
        <v>1078630</v>
      </c>
      <c r="I53" s="19">
        <f>I54</f>
        <v>919660.01</v>
      </c>
      <c r="J53" s="19">
        <f t="shared" si="11"/>
        <v>85.261860879078085</v>
      </c>
      <c r="K53" s="5"/>
    </row>
    <row r="54" spans="2:11" ht="16.5" thickBot="1" x14ac:dyDescent="0.3">
      <c r="B54" s="20"/>
      <c r="C54" s="21" t="s">
        <v>38</v>
      </c>
      <c r="D54" s="22" t="s">
        <v>34</v>
      </c>
      <c r="E54" s="23">
        <v>2517625</v>
      </c>
      <c r="F54" s="23">
        <v>919660.01</v>
      </c>
      <c r="G54" s="23">
        <f t="shared" si="9"/>
        <v>36.528871853433294</v>
      </c>
      <c r="H54" s="23">
        <v>1078630</v>
      </c>
      <c r="I54" s="23">
        <f>F54</f>
        <v>919660.01</v>
      </c>
      <c r="J54" s="23">
        <f t="shared" si="11"/>
        <v>85.261860879078085</v>
      </c>
      <c r="K54" s="4"/>
    </row>
    <row r="55" spans="2:11" ht="103.5" customHeight="1" thickBot="1" x14ac:dyDescent="0.3">
      <c r="B55" s="16"/>
      <c r="C55" s="17" t="s">
        <v>61</v>
      </c>
      <c r="D55" s="18"/>
      <c r="E55" s="19">
        <f>E56+E57+E58+E59</f>
        <v>25232846.460000001</v>
      </c>
      <c r="F55" s="19">
        <f>F56+F57+F58+F59</f>
        <v>18541276.66</v>
      </c>
      <c r="G55" s="19">
        <f t="shared" ref="G55:I55" si="15">G56+G57+G58+G59</f>
        <v>272.68403282258055</v>
      </c>
      <c r="H55" s="19">
        <f t="shared" si="15"/>
        <v>20429553.129999999</v>
      </c>
      <c r="I55" s="19">
        <f t="shared" si="15"/>
        <v>5022317.88</v>
      </c>
      <c r="J55" s="23">
        <f t="shared" si="11"/>
        <v>24.583591466936802</v>
      </c>
      <c r="K55" s="4"/>
    </row>
    <row r="56" spans="2:11" s="1" customFormat="1" ht="16.5" thickBot="1" x14ac:dyDescent="0.3">
      <c r="B56" s="20"/>
      <c r="C56" s="21" t="s">
        <v>38</v>
      </c>
      <c r="D56" s="22" t="s">
        <v>34</v>
      </c>
      <c r="E56" s="23">
        <v>9520184.1999999993</v>
      </c>
      <c r="F56" s="23">
        <v>4155057.73</v>
      </c>
      <c r="G56" s="23">
        <f t="shared" si="9"/>
        <v>43.644719920440195</v>
      </c>
      <c r="H56" s="23">
        <v>4917514.2</v>
      </c>
      <c r="I56" s="23">
        <f>F56</f>
        <v>4155057.73</v>
      </c>
      <c r="J56" s="23">
        <f t="shared" si="11"/>
        <v>84.495083511909328</v>
      </c>
      <c r="K56" s="5"/>
    </row>
    <row r="57" spans="2:11" s="1" customFormat="1" ht="69.75" customHeight="1" thickBot="1" x14ac:dyDescent="0.3">
      <c r="B57" s="20"/>
      <c r="C57" s="21" t="s">
        <v>53</v>
      </c>
      <c r="D57" s="22" t="s">
        <v>37</v>
      </c>
      <c r="E57" s="23">
        <v>767815.15</v>
      </c>
      <c r="F57" s="23">
        <v>711524.15</v>
      </c>
      <c r="G57" s="23">
        <f t="shared" si="9"/>
        <v>92.668678131709171</v>
      </c>
      <c r="H57" s="23">
        <v>767815.15</v>
      </c>
      <c r="I57" s="23">
        <f>F57</f>
        <v>711524.15</v>
      </c>
      <c r="J57" s="23">
        <f t="shared" si="11"/>
        <v>92.668678131709171</v>
      </c>
      <c r="K57" s="5"/>
    </row>
    <row r="58" spans="2:11" s="1" customFormat="1" ht="174.75" customHeight="1" thickBot="1" x14ac:dyDescent="0.3">
      <c r="B58" s="20"/>
      <c r="C58" s="21" t="s">
        <v>49</v>
      </c>
      <c r="D58" s="22" t="s">
        <v>39</v>
      </c>
      <c r="E58" s="23">
        <v>356359.33</v>
      </c>
      <c r="F58" s="23">
        <v>155736</v>
      </c>
      <c r="G58" s="23">
        <f t="shared" si="9"/>
        <v>43.701956673899907</v>
      </c>
      <c r="H58" s="23">
        <v>155736</v>
      </c>
      <c r="I58" s="23">
        <f>F58</f>
        <v>155736</v>
      </c>
      <c r="J58" s="23">
        <f t="shared" si="11"/>
        <v>100</v>
      </c>
      <c r="K58" s="5"/>
    </row>
    <row r="59" spans="2:11" s="1" customFormat="1" ht="16.5" thickBot="1" x14ac:dyDescent="0.3">
      <c r="B59" s="20"/>
      <c r="C59" s="21" t="s">
        <v>41</v>
      </c>
      <c r="D59" s="22" t="s">
        <v>35</v>
      </c>
      <c r="E59" s="23">
        <v>14588487.779999999</v>
      </c>
      <c r="F59" s="23">
        <v>13518958.779999999</v>
      </c>
      <c r="G59" s="23">
        <f t="shared" si="9"/>
        <v>92.668678096531266</v>
      </c>
      <c r="H59" s="23">
        <v>14588487.779999999</v>
      </c>
      <c r="I59" s="23">
        <v>0</v>
      </c>
      <c r="J59" s="23">
        <f t="shared" si="11"/>
        <v>0</v>
      </c>
      <c r="K59" s="5"/>
    </row>
    <row r="60" spans="2:11" ht="159.75" customHeight="1" thickBot="1" x14ac:dyDescent="0.3">
      <c r="B60" s="16"/>
      <c r="C60" s="17" t="s">
        <v>60</v>
      </c>
      <c r="D60" s="18"/>
      <c r="E60" s="19">
        <f>E61+E62+E63+E64</f>
        <v>137034695.50999999</v>
      </c>
      <c r="F60" s="19">
        <f>F61+F62+F63+F64</f>
        <v>10922199.48</v>
      </c>
      <c r="G60" s="19">
        <f>G61</f>
        <v>45.921976981825388</v>
      </c>
      <c r="H60" s="19">
        <f>H61+H62+H63+H64</f>
        <v>49678115.919999994</v>
      </c>
      <c r="I60" s="19">
        <f>F60</f>
        <v>10922199.48</v>
      </c>
      <c r="J60" s="19">
        <f t="shared" si="11"/>
        <v>21.985937424818509</v>
      </c>
      <c r="K60" s="4"/>
    </row>
    <row r="61" spans="2:11" s="1" customFormat="1" ht="16.5" thickBot="1" x14ac:dyDescent="0.3">
      <c r="B61" s="20"/>
      <c r="C61" s="21" t="s">
        <v>38</v>
      </c>
      <c r="D61" s="22" t="s">
        <v>34</v>
      </c>
      <c r="E61" s="23">
        <v>23451249.68</v>
      </c>
      <c r="F61" s="23">
        <v>10769277.48</v>
      </c>
      <c r="G61" s="23">
        <f t="shared" si="9"/>
        <v>45.921976981825388</v>
      </c>
      <c r="H61" s="23">
        <v>14089906.48</v>
      </c>
      <c r="I61" s="23">
        <f>F61</f>
        <v>10769277.48</v>
      </c>
      <c r="J61" s="23">
        <f t="shared" si="11"/>
        <v>76.432568912267186</v>
      </c>
      <c r="K61" s="5"/>
    </row>
    <row r="62" spans="2:11" s="1" customFormat="1" ht="60.75" thickBot="1" x14ac:dyDescent="0.3">
      <c r="B62" s="20"/>
      <c r="C62" s="21" t="s">
        <v>53</v>
      </c>
      <c r="D62" s="22" t="s">
        <v>37</v>
      </c>
      <c r="E62" s="23">
        <v>5661354.3399999999</v>
      </c>
      <c r="F62" s="23">
        <v>0</v>
      </c>
      <c r="G62" s="23">
        <f t="shared" si="9"/>
        <v>0</v>
      </c>
      <c r="H62" s="23">
        <v>1753461.53</v>
      </c>
      <c r="I62" s="23">
        <f>F62</f>
        <v>0</v>
      </c>
      <c r="J62" s="23">
        <f t="shared" si="11"/>
        <v>0</v>
      </c>
      <c r="K62" s="5"/>
    </row>
    <row r="63" spans="2:11" s="1" customFormat="1" ht="180.75" thickBot="1" x14ac:dyDescent="0.3">
      <c r="B63" s="20"/>
      <c r="C63" s="21" t="s">
        <v>49</v>
      </c>
      <c r="D63" s="22" t="s">
        <v>39</v>
      </c>
      <c r="E63" s="23">
        <v>356359.33</v>
      </c>
      <c r="F63" s="23">
        <v>152922</v>
      </c>
      <c r="G63" s="23">
        <f t="shared" si="9"/>
        <v>42.912304274452417</v>
      </c>
      <c r="H63" s="23">
        <v>152922</v>
      </c>
      <c r="I63" s="23">
        <f>F63</f>
        <v>152922</v>
      </c>
      <c r="J63" s="23">
        <f t="shared" si="11"/>
        <v>100</v>
      </c>
      <c r="K63" s="5"/>
    </row>
    <row r="64" spans="2:11" s="1" customFormat="1" ht="16.5" thickBot="1" x14ac:dyDescent="0.3">
      <c r="B64" s="20"/>
      <c r="C64" s="21" t="s">
        <v>41</v>
      </c>
      <c r="D64" s="22" t="s">
        <v>35</v>
      </c>
      <c r="E64" s="23">
        <v>107565732.16</v>
      </c>
      <c r="F64" s="23">
        <v>0</v>
      </c>
      <c r="G64" s="23">
        <f t="shared" si="9"/>
        <v>0</v>
      </c>
      <c r="H64" s="23">
        <v>33681825.909999996</v>
      </c>
      <c r="I64" s="23">
        <f>F64</f>
        <v>0</v>
      </c>
      <c r="J64" s="23">
        <f t="shared" si="11"/>
        <v>0</v>
      </c>
      <c r="K64" s="5"/>
    </row>
    <row r="65" spans="2:11" ht="102.75" customHeight="1" thickBot="1" x14ac:dyDescent="0.3">
      <c r="B65" s="16"/>
      <c r="C65" s="17" t="s">
        <v>54</v>
      </c>
      <c r="D65" s="18"/>
      <c r="E65" s="19">
        <f>E66+E67+E68+E69+E70+E71</f>
        <v>110552627.37</v>
      </c>
      <c r="F65" s="19">
        <f t="shared" ref="F65:I65" si="16">F66+F67+F68+F69+F70+F71</f>
        <v>26518026.59</v>
      </c>
      <c r="G65" s="23">
        <f>F65*100/E65</f>
        <v>23.986790021053842</v>
      </c>
      <c r="H65" s="19">
        <f t="shared" si="16"/>
        <v>81860715.090000004</v>
      </c>
      <c r="I65" s="19">
        <f t="shared" si="16"/>
        <v>26518026.59</v>
      </c>
      <c r="J65" s="23">
        <f>I65*100/H65</f>
        <v>32.394081288986207</v>
      </c>
      <c r="K65" s="4"/>
    </row>
    <row r="66" spans="2:11" s="1" customFormat="1" ht="16.5" thickBot="1" x14ac:dyDescent="0.3">
      <c r="B66" s="20"/>
      <c r="C66" s="24" t="s">
        <v>38</v>
      </c>
      <c r="D66" s="25" t="s">
        <v>34</v>
      </c>
      <c r="E66" s="23">
        <v>12946448.08</v>
      </c>
      <c r="F66" s="23">
        <v>5266936.59</v>
      </c>
      <c r="G66" s="23">
        <f>F66*100/E66</f>
        <v>40.682483392000748</v>
      </c>
      <c r="H66" s="23">
        <v>7519568.04</v>
      </c>
      <c r="I66" s="23">
        <f>F66</f>
        <v>5266936.59</v>
      </c>
      <c r="J66" s="23">
        <f>I66*100/H66</f>
        <v>70.043073777413412</v>
      </c>
      <c r="K66" s="5"/>
    </row>
    <row r="67" spans="2:11" s="1" customFormat="1" ht="60.75" thickBot="1" x14ac:dyDescent="0.3">
      <c r="B67" s="26"/>
      <c r="C67" s="27" t="s">
        <v>53</v>
      </c>
      <c r="D67" s="28" t="s">
        <v>37</v>
      </c>
      <c r="E67" s="23">
        <v>6199661.7599999998</v>
      </c>
      <c r="F67" s="23">
        <v>2331338.5499999998</v>
      </c>
      <c r="G67" s="23">
        <f>F67*100/E67</f>
        <v>37.604286173186324</v>
      </c>
      <c r="H67" s="23">
        <v>2537905.33</v>
      </c>
      <c r="I67" s="23">
        <f t="shared" ref="I67:I71" si="17">F67</f>
        <v>2331338.5499999998</v>
      </c>
      <c r="J67" s="23">
        <f>I67*100/H67</f>
        <v>91.860737374313317</v>
      </c>
      <c r="K67" s="5"/>
    </row>
    <row r="68" spans="2:11" s="1" customFormat="1" ht="75.75" thickBot="1" x14ac:dyDescent="0.3">
      <c r="B68" s="26"/>
      <c r="C68" s="27" t="s">
        <v>59</v>
      </c>
      <c r="D68" s="28" t="s">
        <v>51</v>
      </c>
      <c r="E68" s="23">
        <v>362500</v>
      </c>
      <c r="F68" s="23">
        <v>0</v>
      </c>
      <c r="G68" s="23">
        <f>F68*100/E68</f>
        <v>0</v>
      </c>
      <c r="H68" s="36">
        <v>362500</v>
      </c>
      <c r="I68" s="23">
        <f>F68</f>
        <v>0</v>
      </c>
      <c r="J68" s="23">
        <v>0</v>
      </c>
      <c r="K68" s="5"/>
    </row>
    <row r="69" spans="2:11" s="1" customFormat="1" ht="180.75" thickBot="1" x14ac:dyDescent="0.3">
      <c r="B69" s="20"/>
      <c r="C69" s="24" t="s">
        <v>49</v>
      </c>
      <c r="D69" s="25" t="s">
        <v>39</v>
      </c>
      <c r="E69" s="23">
        <v>356359.33</v>
      </c>
      <c r="F69" s="23">
        <v>155526</v>
      </c>
      <c r="G69" s="23">
        <f t="shared" ref="G69:G71" si="18">F69*100/E69</f>
        <v>43.643027390359052</v>
      </c>
      <c r="H69" s="23">
        <v>155526</v>
      </c>
      <c r="I69" s="23">
        <f t="shared" si="17"/>
        <v>155526</v>
      </c>
      <c r="J69" s="23">
        <f t="shared" ref="J69:J80" si="19">I69*100/H69</f>
        <v>100</v>
      </c>
      <c r="K69" s="5"/>
    </row>
    <row r="70" spans="2:11" s="1" customFormat="1" ht="16.5" thickBot="1" x14ac:dyDescent="0.3">
      <c r="B70" s="37"/>
      <c r="C70" s="27" t="s">
        <v>41</v>
      </c>
      <c r="D70" s="28" t="s">
        <v>35</v>
      </c>
      <c r="E70" s="23">
        <v>84099829.590000004</v>
      </c>
      <c r="F70" s="23">
        <v>18764225.449999999</v>
      </c>
      <c r="G70" s="23">
        <f t="shared" si="18"/>
        <v>22.31184717196048</v>
      </c>
      <c r="H70" s="23">
        <v>64697387.109999999</v>
      </c>
      <c r="I70" s="23">
        <f t="shared" si="17"/>
        <v>18764225.449999999</v>
      </c>
      <c r="J70" s="23">
        <f t="shared" si="19"/>
        <v>29.003065329511109</v>
      </c>
      <c r="K70" s="5"/>
    </row>
    <row r="71" spans="2:11" s="1" customFormat="1" ht="59.25" customHeight="1" thickBot="1" x14ac:dyDescent="0.3">
      <c r="B71" s="37"/>
      <c r="C71" s="27" t="s">
        <v>50</v>
      </c>
      <c r="D71" s="28" t="s">
        <v>40</v>
      </c>
      <c r="E71" s="23">
        <v>6587828.6100000003</v>
      </c>
      <c r="F71" s="23">
        <v>0</v>
      </c>
      <c r="G71" s="23">
        <f t="shared" si="18"/>
        <v>0</v>
      </c>
      <c r="H71" s="23">
        <v>6587828.6100000003</v>
      </c>
      <c r="I71" s="23">
        <f t="shared" si="17"/>
        <v>0</v>
      </c>
      <c r="J71" s="23">
        <f t="shared" si="19"/>
        <v>0</v>
      </c>
      <c r="K71" s="5"/>
    </row>
    <row r="72" spans="2:11" ht="107.25" customHeight="1" thickBot="1" x14ac:dyDescent="0.3">
      <c r="B72" s="16"/>
      <c r="C72" s="51" t="s">
        <v>55</v>
      </c>
      <c r="D72" s="18"/>
      <c r="E72" s="19">
        <f>E73+E74</f>
        <v>5913623.3899999997</v>
      </c>
      <c r="F72" s="19">
        <f>F73+F74</f>
        <v>2463474.39</v>
      </c>
      <c r="G72" s="23">
        <f t="shared" si="9"/>
        <v>41.657613742629628</v>
      </c>
      <c r="H72" s="19">
        <f>H73+H74</f>
        <v>2810551.38</v>
      </c>
      <c r="I72" s="19">
        <f>I73+I74</f>
        <v>2463474.39</v>
      </c>
      <c r="J72" s="23">
        <f t="shared" si="19"/>
        <v>87.650928836604294</v>
      </c>
      <c r="K72" s="4"/>
    </row>
    <row r="73" spans="2:11" s="1" customFormat="1" ht="16.5" thickBot="1" x14ac:dyDescent="0.3">
      <c r="B73" s="20"/>
      <c r="C73" s="21" t="s">
        <v>38</v>
      </c>
      <c r="D73" s="22" t="s">
        <v>34</v>
      </c>
      <c r="E73" s="23">
        <v>5735443.3799999999</v>
      </c>
      <c r="F73" s="23">
        <v>2379879.39</v>
      </c>
      <c r="G73" s="23">
        <f t="shared" si="9"/>
        <v>41.49425305633477</v>
      </c>
      <c r="H73" s="23">
        <v>2726956.38</v>
      </c>
      <c r="I73" s="23">
        <f>F73</f>
        <v>2379879.39</v>
      </c>
      <c r="J73" s="23">
        <f t="shared" si="19"/>
        <v>87.272367370980831</v>
      </c>
      <c r="K73" s="5"/>
    </row>
    <row r="74" spans="2:11" ht="168.75" customHeight="1" thickBot="1" x14ac:dyDescent="0.3">
      <c r="B74" s="20"/>
      <c r="C74" s="21" t="s">
        <v>49</v>
      </c>
      <c r="D74" s="22" t="s">
        <v>39</v>
      </c>
      <c r="E74" s="23">
        <v>178180.01</v>
      </c>
      <c r="F74" s="23">
        <v>83595</v>
      </c>
      <c r="G74" s="23">
        <f t="shared" si="9"/>
        <v>46.916037326521639</v>
      </c>
      <c r="H74" s="23">
        <v>83595</v>
      </c>
      <c r="I74" s="23">
        <f>F74</f>
        <v>83595</v>
      </c>
      <c r="J74" s="23">
        <f t="shared" si="19"/>
        <v>100</v>
      </c>
      <c r="K74" s="4"/>
    </row>
    <row r="75" spans="2:11" ht="105" customHeight="1" thickBot="1" x14ac:dyDescent="0.3">
      <c r="B75" s="16"/>
      <c r="C75" s="17" t="s">
        <v>56</v>
      </c>
      <c r="D75" s="18"/>
      <c r="E75" s="19">
        <f>E76+E77+E78+E79+E80</f>
        <v>23879330</v>
      </c>
      <c r="F75" s="19">
        <f>F76+F77+F78+F79+F80</f>
        <v>3108192.94</v>
      </c>
      <c r="G75" s="23">
        <f t="shared" si="9"/>
        <v>13.016248529586047</v>
      </c>
      <c r="H75" s="19">
        <f t="shared" ref="H75:I75" si="20">H76+H77+H78+H79+H80</f>
        <v>18081508</v>
      </c>
      <c r="I75" s="19">
        <f t="shared" si="20"/>
        <v>3108192.94</v>
      </c>
      <c r="J75" s="23">
        <f t="shared" si="19"/>
        <v>17.189898873478917</v>
      </c>
      <c r="K75" s="4"/>
    </row>
    <row r="76" spans="2:11" s="1" customFormat="1" ht="16.5" thickBot="1" x14ac:dyDescent="0.3">
      <c r="B76" s="20"/>
      <c r="C76" s="21" t="s">
        <v>38</v>
      </c>
      <c r="D76" s="22" t="s">
        <v>34</v>
      </c>
      <c r="E76" s="23">
        <v>7323769</v>
      </c>
      <c r="F76" s="23">
        <v>3033030.94</v>
      </c>
      <c r="G76" s="23">
        <f t="shared" si="9"/>
        <v>41.41352546755639</v>
      </c>
      <c r="H76" s="23">
        <v>4486498</v>
      </c>
      <c r="I76" s="23">
        <f>F76</f>
        <v>3033030.94</v>
      </c>
      <c r="J76" s="23">
        <f t="shared" si="19"/>
        <v>67.603528186126468</v>
      </c>
      <c r="K76" s="5"/>
    </row>
    <row r="77" spans="2:11" s="1" customFormat="1" ht="63.75" customHeight="1" thickBot="1" x14ac:dyDescent="0.3">
      <c r="B77" s="20"/>
      <c r="C77" s="21" t="s">
        <v>53</v>
      </c>
      <c r="D77" s="22" t="s">
        <v>37</v>
      </c>
      <c r="E77" s="23">
        <v>1308969</v>
      </c>
      <c r="F77" s="23">
        <v>0</v>
      </c>
      <c r="G77" s="23">
        <v>0</v>
      </c>
      <c r="H77" s="23">
        <v>289312</v>
      </c>
      <c r="I77" s="23">
        <v>0</v>
      </c>
      <c r="J77" s="23">
        <f t="shared" si="19"/>
        <v>0</v>
      </c>
      <c r="K77" s="5"/>
    </row>
    <row r="78" spans="2:11" s="1" customFormat="1" ht="81.75" customHeight="1" thickBot="1" x14ac:dyDescent="0.3">
      <c r="B78" s="20"/>
      <c r="C78" s="21" t="s">
        <v>59</v>
      </c>
      <c r="D78" s="22" t="s">
        <v>51</v>
      </c>
      <c r="E78" s="23">
        <v>306312.5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5"/>
    </row>
    <row r="79" spans="2:11" ht="170.25" customHeight="1" thickBot="1" x14ac:dyDescent="0.3">
      <c r="B79" s="20"/>
      <c r="C79" s="21" t="s">
        <v>49</v>
      </c>
      <c r="D79" s="22" t="s">
        <v>39</v>
      </c>
      <c r="E79" s="23">
        <v>178181</v>
      </c>
      <c r="F79" s="23">
        <v>75162</v>
      </c>
      <c r="G79" s="23">
        <f t="shared" si="9"/>
        <v>42.182948799254689</v>
      </c>
      <c r="H79" s="23">
        <v>75162</v>
      </c>
      <c r="I79" s="23">
        <f>F79</f>
        <v>75162</v>
      </c>
      <c r="J79" s="23">
        <f t="shared" si="19"/>
        <v>100</v>
      </c>
      <c r="K79" s="4"/>
    </row>
    <row r="80" spans="2:11" ht="22.5" customHeight="1" thickBot="1" x14ac:dyDescent="0.3">
      <c r="B80" s="20"/>
      <c r="C80" s="29" t="s">
        <v>41</v>
      </c>
      <c r="D80" s="30" t="s">
        <v>35</v>
      </c>
      <c r="E80" s="23">
        <v>14762098.5</v>
      </c>
      <c r="F80" s="23">
        <v>0</v>
      </c>
      <c r="G80" s="23">
        <f t="shared" si="9"/>
        <v>0</v>
      </c>
      <c r="H80" s="23">
        <v>13230536</v>
      </c>
      <c r="I80" s="23">
        <v>0</v>
      </c>
      <c r="J80" s="23">
        <f t="shared" si="19"/>
        <v>0</v>
      </c>
      <c r="K80" s="4"/>
    </row>
    <row r="81" spans="2:11" ht="112.5" customHeight="1" thickBot="1" x14ac:dyDescent="0.3">
      <c r="B81" s="16"/>
      <c r="C81" s="17" t="s">
        <v>57</v>
      </c>
      <c r="D81" s="18"/>
      <c r="E81" s="19">
        <f>E82+E83+E84+E85</f>
        <v>18149526.129999999</v>
      </c>
      <c r="F81" s="19">
        <f>F82+F83+F84+F85</f>
        <v>1742460.6</v>
      </c>
      <c r="G81" s="19">
        <f t="shared" ref="G81:J81" si="21">G82+G83+G84+G85</f>
        <v>73.306060957834873</v>
      </c>
      <c r="H81" s="19">
        <f t="shared" si="21"/>
        <v>5568813.46</v>
      </c>
      <c r="I81" s="19">
        <f t="shared" si="21"/>
        <v>1742460.6</v>
      </c>
      <c r="J81" s="19">
        <f t="shared" si="21"/>
        <v>100</v>
      </c>
      <c r="K81" s="4"/>
    </row>
    <row r="82" spans="2:11" s="1" customFormat="1" ht="16.5" thickBot="1" x14ac:dyDescent="0.3">
      <c r="B82" s="20"/>
      <c r="C82" s="21" t="s">
        <v>38</v>
      </c>
      <c r="D82" s="22" t="s">
        <v>34</v>
      </c>
      <c r="E82" s="23">
        <v>5209367.96</v>
      </c>
      <c r="F82" s="23">
        <v>1706333.75</v>
      </c>
      <c r="G82" s="23">
        <f t="shared" si="9"/>
        <v>32.75510125416443</v>
      </c>
      <c r="H82" s="23">
        <v>2340452.44</v>
      </c>
      <c r="I82" s="23">
        <f t="shared" ref="I82:I92" si="22">F82</f>
        <v>1706333.75</v>
      </c>
      <c r="J82" s="23">
        <v>0</v>
      </c>
      <c r="K82" s="5"/>
    </row>
    <row r="83" spans="2:11" s="1" customFormat="1" ht="16.5" thickBot="1" x14ac:dyDescent="0.3">
      <c r="B83" s="20"/>
      <c r="C83" s="21" t="s">
        <v>41</v>
      </c>
      <c r="D83" s="22" t="s">
        <v>37</v>
      </c>
      <c r="E83" s="23">
        <v>642553.41</v>
      </c>
      <c r="F83" s="23">
        <v>0</v>
      </c>
      <c r="G83" s="23">
        <f t="shared" si="9"/>
        <v>0</v>
      </c>
      <c r="H83" s="23">
        <v>345874.41</v>
      </c>
      <c r="I83" s="23">
        <f>F83</f>
        <v>0</v>
      </c>
      <c r="J83" s="23">
        <f t="shared" si="11"/>
        <v>0</v>
      </c>
      <c r="K83" s="5"/>
    </row>
    <row r="84" spans="2:11" s="1" customFormat="1" ht="170.25" customHeight="1" thickBot="1" x14ac:dyDescent="0.3">
      <c r="B84" s="20"/>
      <c r="C84" s="21" t="s">
        <v>49</v>
      </c>
      <c r="D84" s="22" t="s">
        <v>39</v>
      </c>
      <c r="E84" s="23">
        <v>89090</v>
      </c>
      <c r="F84" s="23">
        <v>36126.85</v>
      </c>
      <c r="G84" s="23">
        <f t="shared" si="9"/>
        <v>40.550959703670443</v>
      </c>
      <c r="H84" s="23">
        <v>36126.85</v>
      </c>
      <c r="I84" s="23">
        <f>F84</f>
        <v>36126.85</v>
      </c>
      <c r="J84" s="23">
        <f t="shared" si="11"/>
        <v>100</v>
      </c>
      <c r="K84" s="5"/>
    </row>
    <row r="85" spans="2:11" ht="16.5" thickBot="1" x14ac:dyDescent="0.3">
      <c r="B85" s="20"/>
      <c r="C85" s="29" t="s">
        <v>41</v>
      </c>
      <c r="D85" s="22" t="s">
        <v>35</v>
      </c>
      <c r="E85" s="23">
        <v>12208514.76</v>
      </c>
      <c r="F85" s="23">
        <v>0</v>
      </c>
      <c r="G85" s="23">
        <f t="shared" si="9"/>
        <v>0</v>
      </c>
      <c r="H85" s="23">
        <v>2846359.76</v>
      </c>
      <c r="I85" s="23">
        <f>F85</f>
        <v>0</v>
      </c>
      <c r="J85" s="23">
        <v>0</v>
      </c>
      <c r="K85" s="4"/>
    </row>
    <row r="86" spans="2:11" ht="106.5" customHeight="1" thickBot="1" x14ac:dyDescent="0.3">
      <c r="B86" s="16"/>
      <c r="C86" s="17" t="s">
        <v>33</v>
      </c>
      <c r="D86" s="18"/>
      <c r="E86" s="19">
        <f>E87+E88+E89+E90+E91+E92</f>
        <v>48172554.009999998</v>
      </c>
      <c r="F86" s="19">
        <f>F87+F88+F89+F90+F91+F92</f>
        <v>11965456.540000001</v>
      </c>
      <c r="G86" s="23">
        <f t="shared" ref="G86:G92" si="23">F86*100/E86</f>
        <v>24.838742279506555</v>
      </c>
      <c r="H86" s="19">
        <f t="shared" ref="G86:I86" si="24">H87+H88+H89+H90+H91+H92</f>
        <v>16431503.600000001</v>
      </c>
      <c r="I86" s="19">
        <f t="shared" si="24"/>
        <v>11965456.540000001</v>
      </c>
      <c r="J86" s="23">
        <f>I86*100/H86</f>
        <v>72.820216769450113</v>
      </c>
      <c r="K86" s="4"/>
    </row>
    <row r="87" spans="2:11" s="1" customFormat="1" ht="16.5" thickBot="1" x14ac:dyDescent="0.3">
      <c r="B87" s="20"/>
      <c r="C87" s="21" t="s">
        <v>38</v>
      </c>
      <c r="D87" s="22" t="s">
        <v>34</v>
      </c>
      <c r="E87" s="23">
        <v>9260286.8499999996</v>
      </c>
      <c r="F87" s="23">
        <v>2470921.4</v>
      </c>
      <c r="G87" s="23">
        <f t="shared" si="23"/>
        <v>26.682989847123366</v>
      </c>
      <c r="H87" s="23">
        <v>4317233.0199999996</v>
      </c>
      <c r="I87" s="23">
        <f t="shared" si="22"/>
        <v>2470921.4</v>
      </c>
      <c r="J87" s="23">
        <f>I87*100/H87</f>
        <v>57.233913216016312</v>
      </c>
      <c r="K87" s="5"/>
    </row>
    <row r="88" spans="2:11" s="1" customFormat="1" ht="75" customHeight="1" thickBot="1" x14ac:dyDescent="0.3">
      <c r="B88" s="20"/>
      <c r="C88" s="21" t="s">
        <v>63</v>
      </c>
      <c r="D88" s="22" t="s">
        <v>36</v>
      </c>
      <c r="E88" s="23">
        <v>688737.63</v>
      </c>
      <c r="F88" s="23">
        <v>9449.99</v>
      </c>
      <c r="G88" s="23">
        <f t="shared" si="23"/>
        <v>1.3720740073400666</v>
      </c>
      <c r="H88" s="23">
        <v>679139.61</v>
      </c>
      <c r="I88" s="23">
        <f t="shared" si="22"/>
        <v>9449.99</v>
      </c>
      <c r="J88" s="23">
        <f>I88*100/H88</f>
        <v>1.3914650037861878</v>
      </c>
      <c r="K88" s="5"/>
    </row>
    <row r="89" spans="2:11" s="1" customFormat="1" ht="16.5" thickBot="1" x14ac:dyDescent="0.3">
      <c r="B89" s="20"/>
      <c r="C89" s="21" t="s">
        <v>41</v>
      </c>
      <c r="D89" s="22" t="s">
        <v>37</v>
      </c>
      <c r="E89" s="23">
        <v>1594972.98</v>
      </c>
      <c r="F89" s="23">
        <v>0</v>
      </c>
      <c r="G89" s="23">
        <f t="shared" si="23"/>
        <v>0</v>
      </c>
      <c r="H89" s="23">
        <v>0</v>
      </c>
      <c r="I89" s="23">
        <f t="shared" si="22"/>
        <v>0</v>
      </c>
      <c r="J89" s="23" t="e">
        <f t="shared" ref="J89:J91" si="25">I89*100/H89</f>
        <v>#DIV/0!</v>
      </c>
      <c r="K89" s="5"/>
    </row>
    <row r="90" spans="2:11" s="1" customFormat="1" ht="75.75" thickBot="1" x14ac:dyDescent="0.3">
      <c r="B90" s="20"/>
      <c r="C90" s="21" t="s">
        <v>59</v>
      </c>
      <c r="D90" s="22" t="s">
        <v>51</v>
      </c>
      <c r="E90" s="23">
        <v>460750</v>
      </c>
      <c r="F90" s="23">
        <v>0</v>
      </c>
      <c r="G90" s="23">
        <f t="shared" si="23"/>
        <v>0</v>
      </c>
      <c r="H90" s="23">
        <v>0</v>
      </c>
      <c r="I90" s="23">
        <f t="shared" si="22"/>
        <v>0</v>
      </c>
      <c r="J90" s="23" t="e">
        <f t="shared" si="25"/>
        <v>#DIV/0!</v>
      </c>
      <c r="K90" s="5"/>
    </row>
    <row r="91" spans="2:11" s="1" customFormat="1" ht="172.5" customHeight="1" thickBot="1" x14ac:dyDescent="0.3">
      <c r="B91" s="20"/>
      <c r="C91" s="21" t="s">
        <v>49</v>
      </c>
      <c r="D91" s="22" t="s">
        <v>39</v>
      </c>
      <c r="E91" s="23">
        <v>89090</v>
      </c>
      <c r="F91" s="23">
        <v>44544</v>
      </c>
      <c r="G91" s="23">
        <f t="shared" si="23"/>
        <v>49.998877539566728</v>
      </c>
      <c r="H91" s="23">
        <v>44544</v>
      </c>
      <c r="I91" s="23">
        <f t="shared" si="22"/>
        <v>44544</v>
      </c>
      <c r="J91" s="23">
        <f t="shared" si="25"/>
        <v>100</v>
      </c>
      <c r="K91" s="5"/>
    </row>
    <row r="92" spans="2:11" ht="16.5" thickBot="1" x14ac:dyDescent="0.3">
      <c r="B92" s="20"/>
      <c r="C92" s="29" t="s">
        <v>41</v>
      </c>
      <c r="D92" s="22" t="s">
        <v>35</v>
      </c>
      <c r="E92" s="23">
        <v>36078716.549999997</v>
      </c>
      <c r="F92" s="23">
        <v>9440541.1500000004</v>
      </c>
      <c r="G92" s="23">
        <f t="shared" si="23"/>
        <v>26.166510488023444</v>
      </c>
      <c r="H92" s="23">
        <v>11390586.970000001</v>
      </c>
      <c r="I92" s="23">
        <f t="shared" si="22"/>
        <v>9440541.1500000004</v>
      </c>
      <c r="J92" s="23">
        <v>0</v>
      </c>
      <c r="K92" s="4"/>
    </row>
    <row r="93" spans="2:11" ht="106.5" customHeight="1" thickBot="1" x14ac:dyDescent="0.3">
      <c r="B93" s="16"/>
      <c r="C93" s="17" t="s">
        <v>58</v>
      </c>
      <c r="D93" s="18"/>
      <c r="E93" s="19">
        <f>E94+E95+E96+E97+E98</f>
        <v>13683492.9</v>
      </c>
      <c r="F93" s="19">
        <f>F94+F95+F96+F97+F98</f>
        <v>10357034.25</v>
      </c>
      <c r="G93" s="19">
        <f t="shared" si="9"/>
        <v>75.689988847803619</v>
      </c>
      <c r="H93" s="19">
        <f>H94+H95+H96+H97+H98</f>
        <v>10599134.9</v>
      </c>
      <c r="I93" s="19">
        <f>I94+I95+I96+I97+I98</f>
        <v>10357034.25</v>
      </c>
      <c r="J93" s="23">
        <f>I93*100/H93</f>
        <v>97.715845186572722</v>
      </c>
      <c r="K93" s="4"/>
    </row>
    <row r="94" spans="2:11" ht="16.5" thickBot="1" x14ac:dyDescent="0.3">
      <c r="B94" s="20"/>
      <c r="C94" s="21" t="s">
        <v>38</v>
      </c>
      <c r="D94" s="22" t="s">
        <v>34</v>
      </c>
      <c r="E94" s="23">
        <v>5142725.91</v>
      </c>
      <c r="F94" s="23">
        <v>2062237.85</v>
      </c>
      <c r="G94" s="19">
        <f t="shared" si="9"/>
        <v>40.100092559667445</v>
      </c>
      <c r="H94" s="23">
        <v>2161386.91</v>
      </c>
      <c r="I94" s="23">
        <f>F94</f>
        <v>2062237.85</v>
      </c>
      <c r="J94" s="23">
        <f>I94*100/H94</f>
        <v>95.412711183672329</v>
      </c>
      <c r="K94" s="4"/>
    </row>
    <row r="95" spans="2:11" ht="73.5" customHeight="1" thickBot="1" x14ac:dyDescent="0.3">
      <c r="B95" s="20"/>
      <c r="C95" s="21" t="s">
        <v>53</v>
      </c>
      <c r="D95" s="22" t="s">
        <v>37</v>
      </c>
      <c r="E95" s="23">
        <v>739810.36</v>
      </c>
      <c r="F95" s="23">
        <v>739810.36</v>
      </c>
      <c r="G95" s="19">
        <f t="shared" si="9"/>
        <v>100</v>
      </c>
      <c r="H95" s="23">
        <v>739810.36</v>
      </c>
      <c r="I95" s="23">
        <f>F95</f>
        <v>739810.36</v>
      </c>
      <c r="J95" s="23">
        <v>0</v>
      </c>
      <c r="K95" s="4"/>
    </row>
    <row r="96" spans="2:11" ht="80.25" customHeight="1" thickBot="1" x14ac:dyDescent="0.3">
      <c r="B96" s="20"/>
      <c r="C96" s="21" t="s">
        <v>59</v>
      </c>
      <c r="D96" s="22" t="s">
        <v>51</v>
      </c>
      <c r="E96" s="23">
        <v>235000</v>
      </c>
      <c r="F96" s="23">
        <v>235000</v>
      </c>
      <c r="G96" s="19">
        <f t="shared" si="9"/>
        <v>100</v>
      </c>
      <c r="H96" s="23">
        <v>235000</v>
      </c>
      <c r="I96" s="23">
        <f>F96</f>
        <v>235000</v>
      </c>
      <c r="J96" s="23">
        <v>0</v>
      </c>
      <c r="K96" s="4"/>
    </row>
    <row r="97" spans="2:11" ht="180.75" thickBot="1" x14ac:dyDescent="0.3">
      <c r="B97" s="20"/>
      <c r="C97" s="21" t="s">
        <v>49</v>
      </c>
      <c r="D97" s="22" t="s">
        <v>39</v>
      </c>
      <c r="E97" s="23">
        <v>178181</v>
      </c>
      <c r="F97" s="23">
        <v>75162</v>
      </c>
      <c r="G97" s="19">
        <f t="shared" si="9"/>
        <v>42.182948799254689</v>
      </c>
      <c r="H97" s="23">
        <v>75162</v>
      </c>
      <c r="I97" s="23">
        <f>F97</f>
        <v>75162</v>
      </c>
      <c r="J97" s="23">
        <v>0</v>
      </c>
      <c r="K97" s="4"/>
    </row>
    <row r="98" spans="2:11" ht="16.5" thickBot="1" x14ac:dyDescent="0.3">
      <c r="B98" s="20"/>
      <c r="C98" s="29" t="s">
        <v>41</v>
      </c>
      <c r="D98" s="22" t="s">
        <v>35</v>
      </c>
      <c r="E98" s="23">
        <v>7387775.6299999999</v>
      </c>
      <c r="F98" s="23">
        <v>7244824.04</v>
      </c>
      <c r="G98" s="19">
        <f t="shared" si="9"/>
        <v>98.065025290975171</v>
      </c>
      <c r="H98" s="23">
        <v>7387775.6299999999</v>
      </c>
      <c r="I98" s="23">
        <f>F98</f>
        <v>7244824.04</v>
      </c>
      <c r="J98" s="23">
        <v>0</v>
      </c>
      <c r="K98" s="4"/>
    </row>
    <row r="99" spans="2:11" ht="30.75" thickBot="1" x14ac:dyDescent="0.3">
      <c r="B99" s="31" t="s">
        <v>20</v>
      </c>
      <c r="C99" s="32" t="s">
        <v>13</v>
      </c>
      <c r="D99" s="32" t="s">
        <v>13</v>
      </c>
      <c r="E99" s="19">
        <f>E93+E86+E81+E75++E72+E65+E60+E55+E53+E50+E46+E41+E39+E37+E30+E28</f>
        <v>1487528474.5999999</v>
      </c>
      <c r="F99" s="19">
        <f>F93+F86+F81+F75++F72+F65+F60+F55+F53+F50+F46+F41+F39+F37+F30+F28</f>
        <v>531642081.14999992</v>
      </c>
      <c r="G99" s="19">
        <f t="shared" si="9"/>
        <v>35.739959955587388</v>
      </c>
      <c r="H99" s="35">
        <f>H93+H86+H81+H75++H72+H65+H60+H55+H53+H50+H46+H41+H39+H37+H30+H28</f>
        <v>857255911.11999989</v>
      </c>
      <c r="I99" s="19">
        <f>I93+I86+I81+I75++I72+I65+I60+I55+I53+I50+I46+I41+I39+I37+I30+I28</f>
        <v>518123122.36999995</v>
      </c>
      <c r="J99" s="23">
        <v>0</v>
      </c>
      <c r="K99" s="4"/>
    </row>
    <row r="100" spans="2:11" ht="15.75" x14ac:dyDescent="0.25">
      <c r="B100" s="48" t="s">
        <v>21</v>
      </c>
      <c r="C100" s="49"/>
      <c r="D100" s="49"/>
      <c r="E100" s="49"/>
      <c r="F100" s="49"/>
      <c r="G100" s="49"/>
      <c r="H100" s="49"/>
      <c r="I100" s="49"/>
      <c r="J100" s="50"/>
      <c r="K100" s="4"/>
    </row>
    <row r="101" spans="2:11" ht="16.5" thickBot="1" x14ac:dyDescent="0.3">
      <c r="B101" s="44" t="s">
        <v>22</v>
      </c>
      <c r="C101" s="45"/>
      <c r="D101" s="45"/>
      <c r="E101" s="45"/>
      <c r="F101" s="45"/>
      <c r="G101" s="45"/>
      <c r="H101" s="45"/>
      <c r="I101" s="45"/>
      <c r="J101" s="46"/>
      <c r="K101" s="4"/>
    </row>
    <row r="102" spans="2:11" ht="16.5" thickBot="1" x14ac:dyDescent="0.3">
      <c r="B102" s="20" t="s">
        <v>13</v>
      </c>
      <c r="C102" s="32" t="s">
        <v>13</v>
      </c>
      <c r="D102" s="21"/>
      <c r="E102" s="21"/>
      <c r="F102" s="21"/>
      <c r="G102" s="21"/>
      <c r="H102" s="21"/>
      <c r="I102" s="21"/>
      <c r="J102" s="21"/>
      <c r="K102" s="4"/>
    </row>
    <row r="103" spans="2:11" ht="30.75" thickBot="1" x14ac:dyDescent="0.3">
      <c r="B103" s="31" t="s">
        <v>23</v>
      </c>
      <c r="C103" s="32" t="s">
        <v>13</v>
      </c>
      <c r="D103" s="32" t="s">
        <v>13</v>
      </c>
      <c r="E103" s="33">
        <f>E99</f>
        <v>1487528474.5999999</v>
      </c>
      <c r="F103" s="33">
        <f t="shared" ref="F103:J103" si="26">F99</f>
        <v>531642081.14999992</v>
      </c>
      <c r="G103" s="33">
        <f t="shared" si="26"/>
        <v>35.739959955587388</v>
      </c>
      <c r="H103" s="33">
        <f t="shared" si="26"/>
        <v>857255911.11999989</v>
      </c>
      <c r="I103" s="33">
        <f t="shared" si="26"/>
        <v>518123122.36999995</v>
      </c>
      <c r="J103" s="33">
        <f t="shared" si="26"/>
        <v>0</v>
      </c>
      <c r="K103" s="4"/>
    </row>
    <row r="104" spans="2:11" ht="16.5" thickBot="1" x14ac:dyDescent="0.3">
      <c r="B104" s="31" t="s">
        <v>24</v>
      </c>
      <c r="C104" s="32" t="s">
        <v>13</v>
      </c>
      <c r="D104" s="32" t="s">
        <v>13</v>
      </c>
      <c r="E104" s="33">
        <f t="shared" ref="E104:J104" si="27">E103</f>
        <v>1487528474.5999999</v>
      </c>
      <c r="F104" s="33">
        <f t="shared" si="27"/>
        <v>531642081.14999992</v>
      </c>
      <c r="G104" s="33">
        <f t="shared" si="27"/>
        <v>35.739959955587388</v>
      </c>
      <c r="H104" s="33">
        <f t="shared" si="27"/>
        <v>857255911.11999989</v>
      </c>
      <c r="I104" s="33">
        <f t="shared" si="27"/>
        <v>518123122.36999995</v>
      </c>
      <c r="J104" s="33">
        <f t="shared" si="27"/>
        <v>0</v>
      </c>
      <c r="K104" s="4"/>
    </row>
    <row r="105" spans="2:11" ht="15.75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4"/>
    </row>
    <row r="106" spans="2:11" ht="15.75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4"/>
    </row>
    <row r="107" spans="2:11" ht="15.75" x14ac:dyDescent="0.25">
      <c r="B107" s="6"/>
      <c r="C107" s="6"/>
      <c r="D107" s="6"/>
      <c r="E107" s="34"/>
      <c r="F107" s="34"/>
      <c r="G107" s="34"/>
      <c r="H107" s="34"/>
      <c r="I107" s="34"/>
      <c r="J107" s="34"/>
      <c r="K107" s="4"/>
    </row>
    <row r="108" spans="2:11" ht="15.75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4"/>
    </row>
    <row r="109" spans="2:11" ht="15.75" x14ac:dyDescent="0.25">
      <c r="B109" s="43" t="s">
        <v>46</v>
      </c>
      <c r="C109" s="43"/>
      <c r="D109" s="43"/>
      <c r="E109" s="8"/>
      <c r="F109" s="8"/>
      <c r="G109" s="8"/>
      <c r="H109" s="8"/>
      <c r="I109" s="8" t="s">
        <v>47</v>
      </c>
      <c r="J109" s="6"/>
      <c r="K109" s="4"/>
    </row>
    <row r="110" spans="2:11" x14ac:dyDescent="0.25">
      <c r="B110" s="6"/>
      <c r="C110" s="6"/>
      <c r="D110" s="6"/>
      <c r="E110" s="6"/>
      <c r="F110" s="6"/>
      <c r="G110" s="6"/>
      <c r="H110" s="6"/>
      <c r="I110" s="6"/>
      <c r="J110" s="6"/>
    </row>
    <row r="111" spans="2:11" x14ac:dyDescent="0.25">
      <c r="B111" s="6"/>
      <c r="C111" s="6"/>
      <c r="D111" s="6"/>
      <c r="E111" s="34"/>
      <c r="F111" s="34"/>
      <c r="G111" s="6"/>
      <c r="H111" s="6"/>
      <c r="I111" s="6"/>
      <c r="J111" s="6"/>
    </row>
    <row r="112" spans="2:11" x14ac:dyDescent="0.25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5">
      <c r="B113" s="6"/>
      <c r="C113" s="6"/>
      <c r="D113" s="6"/>
      <c r="E113" s="6"/>
      <c r="F113" s="6"/>
      <c r="G113" s="6"/>
      <c r="H113" s="6"/>
      <c r="I113" s="6"/>
      <c r="J113" s="6"/>
    </row>
  </sheetData>
  <mergeCells count="18">
    <mergeCell ref="H7:H8"/>
    <mergeCell ref="I7:J7"/>
    <mergeCell ref="H6:J6"/>
    <mergeCell ref="B109:D109"/>
    <mergeCell ref="B101:J101"/>
    <mergeCell ref="B10:J10"/>
    <mergeCell ref="B11:J11"/>
    <mergeCell ref="B20:J20"/>
    <mergeCell ref="B25:J25"/>
    <mergeCell ref="B26:J26"/>
    <mergeCell ref="B100:J100"/>
    <mergeCell ref="B6:B8"/>
    <mergeCell ref="C6:C8"/>
    <mergeCell ref="D6:D8"/>
    <mergeCell ref="E6:E8"/>
    <mergeCell ref="F6:G6"/>
    <mergeCell ref="F7:F8"/>
    <mergeCell ref="G7:G8"/>
  </mergeCells>
  <pageMargins left="0" right="0" top="0.35433070866141736" bottom="0.19685039370078741" header="0.31496062992125984" footer="0.31496062992125984"/>
  <pageSetup paperSize="9" scale="68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Zam.hach</cp:lastModifiedBy>
  <cp:lastPrinted>2024-07-18T10:20:59Z</cp:lastPrinted>
  <dcterms:created xsi:type="dcterms:W3CDTF">2021-04-06T06:06:21Z</dcterms:created>
  <dcterms:modified xsi:type="dcterms:W3CDTF">2024-07-18T10:21:10Z</dcterms:modified>
</cp:coreProperties>
</file>